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brantnergroup-my.sharepoint.com/personal/rataj_compag_cz/Documents/Plocha/Práce/Linky 2025/Kalendáře 2025/"/>
    </mc:Choice>
  </mc:AlternateContent>
  <xr:revisionPtr revIDLastSave="8" documentId="8_{DE8C7747-F00A-4785-94FD-19FA6497FA27}" xr6:coauthVersionLast="47" xr6:coauthVersionMax="47" xr10:uidLastSave="{97DAB18E-C527-457F-A0F6-BD539BE0CBAE}"/>
  <workbookProtection workbookPassword="9381" lockStructure="1"/>
  <bookViews>
    <workbookView xWindow="28680" yWindow="-120" windowWidth="29040" windowHeight="15720" xr2:uid="{00000000-000D-0000-FFFF-FFFF00000000}"/>
  </bookViews>
  <sheets>
    <sheet name="Kalendář" sheetId="1" r:id="rId1"/>
  </sheets>
  <externalReferences>
    <externalReference r:id="rId2"/>
    <externalReference r:id="rId3"/>
  </externalReferences>
  <definedNames>
    <definedName name="_den1">Kalendář!$AC$5</definedName>
    <definedName name="_den2">Kalendář!$AA$5</definedName>
    <definedName name="čměsíce">#REF!</definedName>
    <definedName name="čtýdne">#REF!</definedName>
    <definedName name="den">#REF!</definedName>
    <definedName name="kurz">[1]J!$C$5</definedName>
    <definedName name="nájem_Feřtek">'[2]fin.pl.'!#REF!</definedName>
    <definedName name="_xlnm.Print_Area" localSheetId="0">Kalendář!$A$1:$AK$54</definedName>
    <definedName name="rok">Kalendář!$A$2</definedName>
    <definedName name="roky">Kalendář!#REF!</definedName>
    <definedName name="roky1">Kalendář!#REF!</definedName>
    <definedName name="SOL">'[2]fin.pl.'!#REF!</definedName>
    <definedName name="stěh_kuch">'[2]fin.pl.'!#REF!</definedName>
    <definedName name="svátky">Kalendář!#REF!</definedName>
    <definedName name="vyrovnání03">#REF!</definedName>
    <definedName name="významné">Kalendář!#REF!</definedName>
    <definedName name="x">#REF!</definedName>
    <definedName name="y_1">#REF!</definedName>
    <definedName name="y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V8" i="1"/>
  <c r="W8" i="1" s="1"/>
  <c r="X8" i="1" s="1"/>
  <c r="Y8" i="1" s="1"/>
  <c r="Z8" i="1" s="1"/>
  <c r="AA8" i="1" s="1"/>
  <c r="O9" i="1"/>
  <c r="AH9" i="1" s="1"/>
  <c r="AB9" i="1"/>
  <c r="AC9" i="1"/>
  <c r="AD9" i="1"/>
  <c r="AE9" i="1"/>
  <c r="AF9" i="1"/>
  <c r="AG9" i="1"/>
  <c r="AI9" i="1"/>
  <c r="AJ9" i="1"/>
  <c r="AK9" i="1"/>
  <c r="A10" i="1"/>
  <c r="M16" i="1"/>
  <c r="A16" i="1" s="1"/>
  <c r="M17" i="1"/>
  <c r="M23" i="1" s="1"/>
  <c r="M29" i="1" s="1"/>
  <c r="M35" i="1" s="1"/>
  <c r="M41" i="1" s="1"/>
  <c r="AF11" i="1" s="1"/>
  <c r="AF17" i="1" s="1"/>
  <c r="AF23" i="1" s="1"/>
  <c r="AF29" i="1" s="1"/>
  <c r="AF35" i="1" s="1"/>
  <c r="AF41" i="1" s="1"/>
  <c r="M18" i="1"/>
  <c r="M24" i="1" s="1"/>
  <c r="M30" i="1" s="1"/>
  <c r="M36" i="1" s="1"/>
  <c r="M42" i="1" s="1"/>
  <c r="AF12" i="1" s="1"/>
  <c r="AF18" i="1" s="1"/>
  <c r="AF24" i="1" s="1"/>
  <c r="AF30" i="1" s="1"/>
  <c r="AF36" i="1" s="1"/>
  <c r="AF42" i="1" s="1"/>
  <c r="M19" i="1"/>
  <c r="M25" i="1" s="1"/>
  <c r="M31" i="1" s="1"/>
  <c r="M37" i="1" s="1"/>
  <c r="M43" i="1" s="1"/>
  <c r="AF13" i="1" s="1"/>
  <c r="AF19" i="1" s="1"/>
  <c r="AF25" i="1" s="1"/>
  <c r="AF31" i="1" s="1"/>
  <c r="AF37" i="1" s="1"/>
  <c r="AF43" i="1" s="1"/>
  <c r="M20" i="1"/>
  <c r="M26" i="1" s="1"/>
  <c r="M32" i="1" s="1"/>
  <c r="M38" i="1" s="1"/>
  <c r="M44" i="1" s="1"/>
  <c r="AF14" i="1" s="1"/>
  <c r="AF20" i="1" s="1"/>
  <c r="AF26" i="1" s="1"/>
  <c r="AF32" i="1" s="1"/>
  <c r="AF38" i="1" s="1"/>
  <c r="AF44" i="1" s="1"/>
  <c r="M21" i="1"/>
  <c r="M27" i="1" s="1"/>
  <c r="M33" i="1" s="1"/>
  <c r="M39" i="1" s="1"/>
  <c r="M45" i="1" s="1"/>
  <c r="AF15" i="1" s="1"/>
  <c r="AF21" i="1" s="1"/>
  <c r="AF27" i="1" s="1"/>
  <c r="AF33" i="1" s="1"/>
  <c r="AF39" i="1" s="1"/>
  <c r="AF45" i="1" s="1"/>
  <c r="M22" i="1" l="1"/>
  <c r="A22" i="1" s="1"/>
  <c r="D8" i="1"/>
  <c r="E8" i="1" s="1"/>
  <c r="F8" i="1" s="1"/>
  <c r="G8" i="1" s="1"/>
  <c r="H8" i="1" s="1"/>
  <c r="M28" i="1" l="1"/>
  <c r="A28" i="1" s="1"/>
  <c r="M34" i="1" l="1"/>
  <c r="A34" i="1" s="1"/>
  <c r="M40" i="1" l="1"/>
  <c r="AF10" i="1" s="1"/>
  <c r="A40" i="1" l="1"/>
  <c r="AF16" i="1"/>
  <c r="T10" i="1"/>
  <c r="AF22" i="1" l="1"/>
  <c r="T16" i="1"/>
  <c r="AF28" i="1" l="1"/>
  <c r="T22" i="1"/>
  <c r="T28" i="1" l="1"/>
  <c r="AF34" i="1"/>
  <c r="AF40" i="1" l="1"/>
  <c r="T40" i="1" s="1"/>
  <c r="T34" i="1"/>
  <c r="B10" i="1" l="1"/>
  <c r="C10" i="1" l="1"/>
  <c r="D10" i="1" s="1"/>
  <c r="E10" i="1" s="1"/>
  <c r="F10" i="1" s="1"/>
  <c r="G10" i="1" s="1"/>
  <c r="H10" i="1" s="1"/>
  <c r="B11" i="1" s="1"/>
  <c r="I10" i="1" l="1"/>
  <c r="I11" i="1" s="1"/>
  <c r="C11" i="1"/>
  <c r="D11" i="1" s="1"/>
  <c r="E11" i="1" s="1"/>
  <c r="F11" i="1" s="1"/>
  <c r="G11" i="1" s="1"/>
  <c r="H11" i="1" s="1"/>
  <c r="B12" i="1" s="1"/>
  <c r="L10" i="1"/>
  <c r="K10" i="1"/>
  <c r="C12" i="1" l="1"/>
  <c r="D12" i="1" s="1"/>
  <c r="E12" i="1" s="1"/>
  <c r="F12" i="1" s="1"/>
  <c r="G12" i="1" s="1"/>
  <c r="H12" i="1" s="1"/>
  <c r="B13" i="1" s="1"/>
  <c r="J10" i="1"/>
  <c r="L11" i="1"/>
  <c r="K11" i="1"/>
  <c r="I12" i="1" l="1"/>
  <c r="L12" i="1"/>
  <c r="J11" i="1"/>
  <c r="K12" i="1"/>
  <c r="C13" i="1"/>
  <c r="D13" i="1" s="1"/>
  <c r="E13" i="1" s="1"/>
  <c r="F13" i="1" s="1"/>
  <c r="G13" i="1" s="1"/>
  <c r="H13" i="1" s="1"/>
  <c r="B14" i="1" s="1"/>
  <c r="I13" i="1" l="1"/>
  <c r="C14" i="1"/>
  <c r="D14" i="1" s="1"/>
  <c r="E14" i="1" s="1"/>
  <c r="F14" i="1" s="1"/>
  <c r="G14" i="1" s="1"/>
  <c r="H14" i="1" s="1"/>
  <c r="B15" i="1" s="1"/>
  <c r="K13" i="1"/>
  <c r="J12" i="1"/>
  <c r="L13" i="1"/>
  <c r="I14" i="1" l="1"/>
  <c r="L14" i="1"/>
  <c r="J13" i="1"/>
  <c r="K14" i="1"/>
  <c r="C15" i="1"/>
  <c r="D15" i="1" s="1"/>
  <c r="E15" i="1" s="1"/>
  <c r="F15" i="1" s="1"/>
  <c r="G15" i="1" s="1"/>
  <c r="H15" i="1" s="1"/>
  <c r="B16" i="1" s="1"/>
  <c r="I15" i="1" l="1"/>
  <c r="J14" i="1"/>
  <c r="C16" i="1"/>
  <c r="D16" i="1" s="1"/>
  <c r="E16" i="1" s="1"/>
  <c r="F16" i="1" s="1"/>
  <c r="G16" i="1" s="1"/>
  <c r="H16" i="1" s="1"/>
  <c r="B17" i="1" s="1"/>
  <c r="K15" i="1"/>
  <c r="O12" i="1" s="1"/>
  <c r="L15" i="1"/>
  <c r="I16" i="1" l="1"/>
  <c r="J15" i="1"/>
  <c r="N12" i="1" s="1"/>
  <c r="N13" i="1"/>
  <c r="L16" i="1"/>
  <c r="K16" i="1"/>
  <c r="C17" i="1"/>
  <c r="D17" i="1" s="1"/>
  <c r="E17" i="1" s="1"/>
  <c r="F17" i="1" s="1"/>
  <c r="G17" i="1" s="1"/>
  <c r="H17" i="1" s="1"/>
  <c r="B18" i="1" s="1"/>
  <c r="I17" i="1" l="1"/>
  <c r="C18" i="1"/>
  <c r="D18" i="1" s="1"/>
  <c r="E18" i="1" s="1"/>
  <c r="F18" i="1" s="1"/>
  <c r="G18" i="1" s="1"/>
  <c r="H18" i="1" s="1"/>
  <c r="B19" i="1" s="1"/>
  <c r="J16" i="1"/>
  <c r="P11" i="1"/>
  <c r="P14" i="1"/>
  <c r="P15" i="1"/>
  <c r="P12" i="1"/>
  <c r="L17" i="1"/>
  <c r="K17" i="1"/>
  <c r="I18" i="1" l="1"/>
  <c r="L18" i="1"/>
  <c r="J17" i="1"/>
  <c r="K18" i="1"/>
  <c r="C19" i="1"/>
  <c r="D19" i="1" s="1"/>
  <c r="E19" i="1" s="1"/>
  <c r="F19" i="1" s="1"/>
  <c r="G19" i="1" s="1"/>
  <c r="H19" i="1" s="1"/>
  <c r="B20" i="1" s="1"/>
  <c r="C20" i="1" l="1"/>
  <c r="D20" i="1" s="1"/>
  <c r="E20" i="1" s="1"/>
  <c r="F20" i="1" s="1"/>
  <c r="G20" i="1" s="1"/>
  <c r="H20" i="1" s="1"/>
  <c r="B21" i="1" s="1"/>
  <c r="I19" i="1"/>
  <c r="J18" i="1"/>
  <c r="L19" i="1"/>
  <c r="K19" i="1"/>
  <c r="I20" i="1" l="1"/>
  <c r="J19" i="1"/>
  <c r="L20" i="1"/>
  <c r="K20" i="1"/>
  <c r="C21" i="1"/>
  <c r="D21" i="1" s="1"/>
  <c r="E21" i="1" s="1"/>
  <c r="F21" i="1" s="1"/>
  <c r="G21" i="1" s="1"/>
  <c r="H21" i="1" s="1"/>
  <c r="B22" i="1" s="1"/>
  <c r="I21" i="1" l="1"/>
  <c r="L21" i="1"/>
  <c r="K21" i="1"/>
  <c r="O18" i="1" s="1"/>
  <c r="C22" i="1"/>
  <c r="D22" i="1" s="1"/>
  <c r="E22" i="1" s="1"/>
  <c r="F22" i="1" s="1"/>
  <c r="G22" i="1" s="1"/>
  <c r="H22" i="1" s="1"/>
  <c r="B23" i="1" s="1"/>
  <c r="J20" i="1"/>
  <c r="I22" i="1" l="1"/>
  <c r="J21" i="1"/>
  <c r="N18" i="1" s="1"/>
  <c r="C23" i="1"/>
  <c r="D23" i="1" s="1"/>
  <c r="E23" i="1" s="1"/>
  <c r="F23" i="1" s="1"/>
  <c r="G23" i="1" s="1"/>
  <c r="H23" i="1" s="1"/>
  <c r="B24" i="1" s="1"/>
  <c r="K22" i="1"/>
  <c r="N19" i="1"/>
  <c r="L22" i="1"/>
  <c r="I23" i="1" l="1"/>
  <c r="P18" i="1"/>
  <c r="P21" i="1"/>
  <c r="P20" i="1"/>
  <c r="P17" i="1"/>
  <c r="J22" i="1"/>
  <c r="K23" i="1"/>
  <c r="C24" i="1"/>
  <c r="D24" i="1" s="1"/>
  <c r="E24" i="1" s="1"/>
  <c r="F24" i="1" s="1"/>
  <c r="G24" i="1" s="1"/>
  <c r="H24" i="1" s="1"/>
  <c r="B25" i="1" s="1"/>
  <c r="L23" i="1"/>
  <c r="I24" i="1" l="1"/>
  <c r="J23" i="1"/>
  <c r="C25" i="1"/>
  <c r="D25" i="1" s="1"/>
  <c r="E25" i="1" s="1"/>
  <c r="F25" i="1" s="1"/>
  <c r="G25" i="1" s="1"/>
  <c r="H25" i="1" s="1"/>
  <c r="B26" i="1" s="1"/>
  <c r="K24" i="1"/>
  <c r="L24" i="1"/>
  <c r="I25" i="1" l="1"/>
  <c r="J24" i="1"/>
  <c r="C26" i="1"/>
  <c r="D26" i="1" s="1"/>
  <c r="E26" i="1" s="1"/>
  <c r="F26" i="1" s="1"/>
  <c r="G26" i="1" s="1"/>
  <c r="H26" i="1" s="1"/>
  <c r="B27" i="1" s="1"/>
  <c r="L25" i="1"/>
  <c r="K25" i="1"/>
  <c r="I26" i="1" l="1"/>
  <c r="J25" i="1"/>
  <c r="L26" i="1"/>
  <c r="C27" i="1"/>
  <c r="D27" i="1" s="1"/>
  <c r="E27" i="1" s="1"/>
  <c r="F27" i="1" s="1"/>
  <c r="G27" i="1" s="1"/>
  <c r="H27" i="1" s="1"/>
  <c r="B28" i="1" s="1"/>
  <c r="K26" i="1"/>
  <c r="I27" i="1" l="1"/>
  <c r="J26" i="1"/>
  <c r="L27" i="1"/>
  <c r="N25" i="1" s="1"/>
  <c r="K27" i="1"/>
  <c r="O24" i="1" s="1"/>
  <c r="C28" i="1"/>
  <c r="D28" i="1" s="1"/>
  <c r="E28" i="1" s="1"/>
  <c r="F28" i="1" s="1"/>
  <c r="G28" i="1" s="1"/>
  <c r="H28" i="1" s="1"/>
  <c r="B29" i="1" s="1"/>
  <c r="I28" i="1" l="1"/>
  <c r="C29" i="1"/>
  <c r="D29" i="1" s="1"/>
  <c r="E29" i="1" s="1"/>
  <c r="F29" i="1" s="1"/>
  <c r="G29" i="1" s="1"/>
  <c r="H29" i="1" s="1"/>
  <c r="B30" i="1" s="1"/>
  <c r="P27" i="1"/>
  <c r="P24" i="1"/>
  <c r="Q19" i="1"/>
  <c r="L28" i="1"/>
  <c r="K28" i="1"/>
  <c r="J27" i="1"/>
  <c r="N24" i="1" s="1"/>
  <c r="I29" i="1" l="1"/>
  <c r="K29" i="1"/>
  <c r="L29" i="1"/>
  <c r="P23" i="1"/>
  <c r="P26" i="1"/>
  <c r="Q18" i="1"/>
  <c r="J28" i="1"/>
  <c r="R21" i="1"/>
  <c r="R16" i="1"/>
  <c r="C30" i="1"/>
  <c r="D30" i="1" s="1"/>
  <c r="E30" i="1" s="1"/>
  <c r="F30" i="1" s="1"/>
  <c r="G30" i="1" s="1"/>
  <c r="H30" i="1" s="1"/>
  <c r="B31" i="1" s="1"/>
  <c r="I30" i="1" l="1"/>
  <c r="J29" i="1"/>
  <c r="C31" i="1"/>
  <c r="D31" i="1" s="1"/>
  <c r="E31" i="1" s="1"/>
  <c r="F31" i="1" s="1"/>
  <c r="G31" i="1" s="1"/>
  <c r="H31" i="1" s="1"/>
  <c r="B32" i="1" s="1"/>
  <c r="R15" i="1"/>
  <c r="R20" i="1"/>
  <c r="K30" i="1"/>
  <c r="L30" i="1"/>
  <c r="I31" i="1" l="1"/>
  <c r="J30" i="1"/>
  <c r="L31" i="1"/>
  <c r="K31" i="1"/>
  <c r="C32" i="1"/>
  <c r="D32" i="1" s="1"/>
  <c r="E32" i="1" s="1"/>
  <c r="F32" i="1" s="1"/>
  <c r="G32" i="1" s="1"/>
  <c r="H32" i="1" s="1"/>
  <c r="B33" i="1" s="1"/>
  <c r="I32" i="1" l="1"/>
  <c r="J31" i="1"/>
  <c r="C33" i="1"/>
  <c r="D33" i="1" s="1"/>
  <c r="E33" i="1" s="1"/>
  <c r="F33" i="1" s="1"/>
  <c r="G33" i="1" s="1"/>
  <c r="H33" i="1" s="1"/>
  <c r="B34" i="1" s="1"/>
  <c r="K32" i="1"/>
  <c r="L32" i="1"/>
  <c r="I33" i="1" l="1"/>
  <c r="J32" i="1"/>
  <c r="C34" i="1"/>
  <c r="D34" i="1" s="1"/>
  <c r="E34" i="1" s="1"/>
  <c r="F34" i="1" s="1"/>
  <c r="G34" i="1" s="1"/>
  <c r="H34" i="1" s="1"/>
  <c r="B35" i="1" s="1"/>
  <c r="L33" i="1"/>
  <c r="K33" i="1"/>
  <c r="O30" i="1" s="1"/>
  <c r="I34" i="1" l="1"/>
  <c r="C35" i="1"/>
  <c r="D35" i="1" s="1"/>
  <c r="E35" i="1" s="1"/>
  <c r="F35" i="1" s="1"/>
  <c r="G35" i="1" s="1"/>
  <c r="H35" i="1" s="1"/>
  <c r="B36" i="1" s="1"/>
  <c r="K34" i="1"/>
  <c r="J33" i="1"/>
  <c r="N30" i="1" s="1"/>
  <c r="N31" i="1"/>
  <c r="L34" i="1"/>
  <c r="I35" i="1" l="1"/>
  <c r="P33" i="1"/>
  <c r="P30" i="1"/>
  <c r="J34" i="1"/>
  <c r="P32" i="1"/>
  <c r="P29" i="1"/>
  <c r="K35" i="1"/>
  <c r="C36" i="1"/>
  <c r="D36" i="1" s="1"/>
  <c r="E36" i="1" s="1"/>
  <c r="F36" i="1" s="1"/>
  <c r="G36" i="1" s="1"/>
  <c r="H36" i="1" s="1"/>
  <c r="B37" i="1" s="1"/>
  <c r="L35" i="1"/>
  <c r="I36" i="1" l="1"/>
  <c r="J35" i="1"/>
  <c r="C37" i="1"/>
  <c r="D37" i="1" s="1"/>
  <c r="E37" i="1" s="1"/>
  <c r="F37" i="1" s="1"/>
  <c r="G37" i="1" s="1"/>
  <c r="H37" i="1" s="1"/>
  <c r="B38" i="1" s="1"/>
  <c r="L36" i="1"/>
  <c r="K36" i="1"/>
  <c r="I37" i="1" l="1"/>
  <c r="C38" i="1"/>
  <c r="D38" i="1" s="1"/>
  <c r="E38" i="1" s="1"/>
  <c r="F38" i="1" s="1"/>
  <c r="G38" i="1" s="1"/>
  <c r="H38" i="1" s="1"/>
  <c r="B39" i="1" s="1"/>
  <c r="L37" i="1"/>
  <c r="J36" i="1"/>
  <c r="K37" i="1"/>
  <c r="I38" i="1" l="1"/>
  <c r="J37" i="1"/>
  <c r="K38" i="1"/>
  <c r="C39" i="1"/>
  <c r="D39" i="1" s="1"/>
  <c r="E39" i="1" s="1"/>
  <c r="F39" i="1" s="1"/>
  <c r="G39" i="1" s="1"/>
  <c r="H39" i="1" s="1"/>
  <c r="B40" i="1" s="1"/>
  <c r="L38" i="1"/>
  <c r="I39" i="1" l="1"/>
  <c r="J38" i="1"/>
  <c r="C40" i="1"/>
  <c r="D40" i="1" s="1"/>
  <c r="E40" i="1" s="1"/>
  <c r="F40" i="1" s="1"/>
  <c r="G40" i="1" s="1"/>
  <c r="H40" i="1" s="1"/>
  <c r="B41" i="1" s="1"/>
  <c r="K39" i="1"/>
  <c r="O36" i="1" s="1"/>
  <c r="L39" i="1"/>
  <c r="N37" i="1" s="1"/>
  <c r="I40" i="1" l="1"/>
  <c r="C41" i="1"/>
  <c r="D41" i="1" s="1"/>
  <c r="E41" i="1" s="1"/>
  <c r="F41" i="1" s="1"/>
  <c r="G41" i="1" s="1"/>
  <c r="H41" i="1" s="1"/>
  <c r="B42" i="1" s="1"/>
  <c r="P39" i="1"/>
  <c r="P36" i="1"/>
  <c r="J39" i="1"/>
  <c r="N36" i="1" s="1"/>
  <c r="L40" i="1"/>
  <c r="K40" i="1"/>
  <c r="I41" i="1" l="1"/>
  <c r="J40" i="1"/>
  <c r="P35" i="1"/>
  <c r="P38" i="1"/>
  <c r="L41" i="1"/>
  <c r="K41" i="1"/>
  <c r="C42" i="1"/>
  <c r="D42" i="1" s="1"/>
  <c r="E42" i="1" s="1"/>
  <c r="F42" i="1" s="1"/>
  <c r="G42" i="1" s="1"/>
  <c r="H42" i="1" s="1"/>
  <c r="B43" i="1" s="1"/>
  <c r="I42" i="1" l="1"/>
  <c r="C43" i="1"/>
  <c r="D43" i="1" s="1"/>
  <c r="E43" i="1" s="1"/>
  <c r="F43" i="1" s="1"/>
  <c r="G43" i="1" s="1"/>
  <c r="H43" i="1" s="1"/>
  <c r="B44" i="1" s="1"/>
  <c r="L42" i="1"/>
  <c r="K42" i="1"/>
  <c r="J41" i="1"/>
  <c r="I43" i="1" l="1"/>
  <c r="C44" i="1"/>
  <c r="D44" i="1" s="1"/>
  <c r="E44" i="1" s="1"/>
  <c r="F44" i="1" s="1"/>
  <c r="G44" i="1" s="1"/>
  <c r="H44" i="1" s="1"/>
  <c r="B45" i="1" s="1"/>
  <c r="L43" i="1"/>
  <c r="J42" i="1"/>
  <c r="K43" i="1"/>
  <c r="I44" i="1" l="1"/>
  <c r="K44" i="1"/>
  <c r="L44" i="1"/>
  <c r="C45" i="1"/>
  <c r="D45" i="1" s="1"/>
  <c r="E45" i="1" s="1"/>
  <c r="F45" i="1" s="1"/>
  <c r="G45" i="1" s="1"/>
  <c r="H45" i="1" s="1"/>
  <c r="U10" i="1" s="1"/>
  <c r="J43" i="1"/>
  <c r="I45" i="1" l="1"/>
  <c r="J44" i="1"/>
  <c r="V10" i="1"/>
  <c r="W10" i="1" s="1"/>
  <c r="X10" i="1" s="1"/>
  <c r="Y10" i="1" s="1"/>
  <c r="Z10" i="1" s="1"/>
  <c r="AA10" i="1" s="1"/>
  <c r="U11" i="1" s="1"/>
  <c r="L45" i="1"/>
  <c r="K45" i="1"/>
  <c r="O42" i="1" s="1"/>
  <c r="V11" i="1" l="1"/>
  <c r="W11" i="1" s="1"/>
  <c r="X11" i="1" s="1"/>
  <c r="Y11" i="1" s="1"/>
  <c r="Z11" i="1" s="1"/>
  <c r="AA11" i="1" s="1"/>
  <c r="U12" i="1" s="1"/>
  <c r="AB10" i="1"/>
  <c r="AD10" i="1"/>
  <c r="J45" i="1"/>
  <c r="N42" i="1" s="1"/>
  <c r="N43" i="1"/>
  <c r="AE10" i="1"/>
  <c r="V12" i="1" l="1"/>
  <c r="W12" i="1" s="1"/>
  <c r="X12" i="1" s="1"/>
  <c r="Y12" i="1" s="1"/>
  <c r="Z12" i="1" s="1"/>
  <c r="AA12" i="1" s="1"/>
  <c r="U13" i="1" s="1"/>
  <c r="AB11" i="1"/>
  <c r="P42" i="1"/>
  <c r="P45" i="1"/>
  <c r="Q37" i="1"/>
  <c r="AD11" i="1"/>
  <c r="AC10" i="1"/>
  <c r="P44" i="1"/>
  <c r="P41" i="1"/>
  <c r="Q36" i="1"/>
  <c r="AE11" i="1"/>
  <c r="V13" i="1" l="1"/>
  <c r="W13" i="1" s="1"/>
  <c r="X13" i="1" s="1"/>
  <c r="Y13" i="1" s="1"/>
  <c r="Z13" i="1" s="1"/>
  <c r="AA13" i="1" s="1"/>
  <c r="U14" i="1" s="1"/>
  <c r="AB12" i="1"/>
  <c r="AC11" i="1"/>
  <c r="R33" i="1"/>
  <c r="R38" i="1"/>
  <c r="R34" i="1"/>
  <c r="R39" i="1"/>
  <c r="AD12" i="1"/>
  <c r="AE12" i="1"/>
  <c r="V14" i="1" l="1"/>
  <c r="W14" i="1" s="1"/>
  <c r="X14" i="1" s="1"/>
  <c r="Y14" i="1" s="1"/>
  <c r="Z14" i="1" s="1"/>
  <c r="AA14" i="1" s="1"/>
  <c r="U15" i="1" s="1"/>
  <c r="AB13" i="1"/>
  <c r="AC12" i="1"/>
  <c r="AE13" i="1"/>
  <c r="AD13" i="1"/>
  <c r="V15" i="1" l="1"/>
  <c r="W15" i="1" s="1"/>
  <c r="X15" i="1" s="1"/>
  <c r="Y15" i="1" s="1"/>
  <c r="Z15" i="1" s="1"/>
  <c r="AA15" i="1" s="1"/>
  <c r="U16" i="1" s="1"/>
  <c r="AB14" i="1"/>
  <c r="AC13" i="1"/>
  <c r="AD14" i="1"/>
  <c r="AE14" i="1"/>
  <c r="V16" i="1" l="1"/>
  <c r="W16" i="1" s="1"/>
  <c r="X16" i="1" s="1"/>
  <c r="Y16" i="1" s="1"/>
  <c r="Z16" i="1" s="1"/>
  <c r="AA16" i="1" s="1"/>
  <c r="U17" i="1" s="1"/>
  <c r="AB15" i="1"/>
  <c r="AD15" i="1"/>
  <c r="AH12" i="1" s="1"/>
  <c r="AC14" i="1"/>
  <c r="AE15" i="1"/>
  <c r="V17" i="1" l="1"/>
  <c r="W17" i="1" s="1"/>
  <c r="X17" i="1" s="1"/>
  <c r="Y17" i="1" s="1"/>
  <c r="Z17" i="1" s="1"/>
  <c r="AA17" i="1" s="1"/>
  <c r="U18" i="1" s="1"/>
  <c r="V18" i="1" s="1"/>
  <c r="W18" i="1" s="1"/>
  <c r="X18" i="1" s="1"/>
  <c r="Y18" i="1" s="1"/>
  <c r="AB16" i="1"/>
  <c r="AC15" i="1"/>
  <c r="AG12" i="1" s="1"/>
  <c r="AI11" i="1" s="1"/>
  <c r="AE16" i="1"/>
  <c r="AG13" i="1"/>
  <c r="AD16" i="1"/>
  <c r="AB17" i="1" l="1"/>
  <c r="AI14" i="1"/>
  <c r="AI12" i="1"/>
  <c r="AI15" i="1"/>
  <c r="Z18" i="1"/>
  <c r="AA18" i="1" s="1"/>
  <c r="U19" i="1" s="1"/>
  <c r="AE17" i="1"/>
  <c r="AC16" i="1"/>
  <c r="AD17" i="1"/>
  <c r="V19" i="1" l="1"/>
  <c r="W19" i="1" s="1"/>
  <c r="X19" i="1" s="1"/>
  <c r="Y19" i="1" s="1"/>
  <c r="Z19" i="1" s="1"/>
  <c r="AA19" i="1" s="1"/>
  <c r="U20" i="1" s="1"/>
  <c r="AB18" i="1"/>
  <c r="AE18" i="1"/>
  <c r="AC17" i="1"/>
  <c r="AD18" i="1"/>
  <c r="V20" i="1" l="1"/>
  <c r="W20" i="1" s="1"/>
  <c r="X20" i="1" s="1"/>
  <c r="Y20" i="1" s="1"/>
  <c r="Z20" i="1" s="1"/>
  <c r="AA20" i="1" s="1"/>
  <c r="U21" i="1" s="1"/>
  <c r="AB19" i="1"/>
  <c r="AE19" i="1"/>
  <c r="AC18" i="1"/>
  <c r="AD19" i="1"/>
  <c r="V21" i="1" l="1"/>
  <c r="W21" i="1" s="1"/>
  <c r="X21" i="1" s="1"/>
  <c r="Y21" i="1" s="1"/>
  <c r="Z21" i="1" s="1"/>
  <c r="AA21" i="1" s="1"/>
  <c r="U22" i="1" s="1"/>
  <c r="AB20" i="1"/>
  <c r="AE20" i="1"/>
  <c r="AC19" i="1"/>
  <c r="AD20" i="1"/>
  <c r="V22" i="1" l="1"/>
  <c r="W22" i="1" s="1"/>
  <c r="X22" i="1" s="1"/>
  <c r="Y22" i="1" s="1"/>
  <c r="Z22" i="1" s="1"/>
  <c r="AA22" i="1" s="1"/>
  <c r="U23" i="1" s="1"/>
  <c r="AB21" i="1"/>
  <c r="AC20" i="1"/>
  <c r="AD21" i="1"/>
  <c r="AH18" i="1" s="1"/>
  <c r="AE21" i="1"/>
  <c r="V23" i="1" l="1"/>
  <c r="W23" i="1" s="1"/>
  <c r="X23" i="1" s="1"/>
  <c r="Y23" i="1" s="1"/>
  <c r="Z23" i="1" s="1"/>
  <c r="AA23" i="1" s="1"/>
  <c r="U24" i="1" s="1"/>
  <c r="AB22" i="1"/>
  <c r="AD22" i="1"/>
  <c r="AC21" i="1"/>
  <c r="AG18" i="1" s="1"/>
  <c r="AE22" i="1"/>
  <c r="AG19" i="1"/>
  <c r="V24" i="1" l="1"/>
  <c r="W24" i="1" s="1"/>
  <c r="X24" i="1" s="1"/>
  <c r="Y24" i="1" s="1"/>
  <c r="Z24" i="1" s="1"/>
  <c r="AA24" i="1" s="1"/>
  <c r="U25" i="1" s="1"/>
  <c r="V25" i="1" s="1"/>
  <c r="W25" i="1" s="1"/>
  <c r="X25" i="1" s="1"/>
  <c r="Y25" i="1" s="1"/>
  <c r="AB23" i="1"/>
  <c r="AI17" i="1"/>
  <c r="AI20" i="1"/>
  <c r="AI18" i="1"/>
  <c r="AI21" i="1"/>
  <c r="AC22" i="1"/>
  <c r="AE23" i="1"/>
  <c r="AD23" i="1"/>
  <c r="AB24" i="1" l="1"/>
  <c r="AC23" i="1"/>
  <c r="Z25" i="1"/>
  <c r="AA25" i="1" s="1"/>
  <c r="U26" i="1" s="1"/>
  <c r="AE24" i="1"/>
  <c r="AD24" i="1"/>
  <c r="V26" i="1" l="1"/>
  <c r="W26" i="1" s="1"/>
  <c r="X26" i="1" s="1"/>
  <c r="Y26" i="1" s="1"/>
  <c r="Z26" i="1" s="1"/>
  <c r="AA26" i="1" s="1"/>
  <c r="U27" i="1" s="1"/>
  <c r="AB25" i="1"/>
  <c r="AD25" i="1"/>
  <c r="AE25" i="1"/>
  <c r="AC24" i="1"/>
  <c r="V27" i="1" l="1"/>
  <c r="W27" i="1" s="1"/>
  <c r="X27" i="1" s="1"/>
  <c r="Y27" i="1" s="1"/>
  <c r="Z27" i="1" s="1"/>
  <c r="AA27" i="1" s="1"/>
  <c r="U28" i="1" s="1"/>
  <c r="AB26" i="1"/>
  <c r="AC25" i="1"/>
  <c r="AD26" i="1"/>
  <c r="AE26" i="1"/>
  <c r="V28" i="1" l="1"/>
  <c r="W28" i="1" s="1"/>
  <c r="X28" i="1" s="1"/>
  <c r="Y28" i="1" s="1"/>
  <c r="Z28" i="1" s="1"/>
  <c r="AA28" i="1" s="1"/>
  <c r="U29" i="1" s="1"/>
  <c r="AB27" i="1"/>
  <c r="AC26" i="1"/>
  <c r="AE27" i="1"/>
  <c r="AG25" i="1" s="1"/>
  <c r="AD27" i="1"/>
  <c r="AH24" i="1" s="1"/>
  <c r="V29" i="1" l="1"/>
  <c r="W29" i="1" s="1"/>
  <c r="X29" i="1" s="1"/>
  <c r="Y29" i="1" s="1"/>
  <c r="Z29" i="1" s="1"/>
  <c r="AA29" i="1" s="1"/>
  <c r="U30" i="1" s="1"/>
  <c r="AB28" i="1"/>
  <c r="AD28" i="1"/>
  <c r="AC27" i="1"/>
  <c r="AG24" i="1" s="1"/>
  <c r="AI27" i="1"/>
  <c r="AI24" i="1"/>
  <c r="AJ19" i="1"/>
  <c r="AE28" i="1"/>
  <c r="V30" i="1" l="1"/>
  <c r="W30" i="1" s="1"/>
  <c r="X30" i="1" s="1"/>
  <c r="Y30" i="1" s="1"/>
  <c r="Z30" i="1" s="1"/>
  <c r="AA30" i="1" s="1"/>
  <c r="U31" i="1" s="1"/>
  <c r="V31" i="1" s="1"/>
  <c r="W31" i="1" s="1"/>
  <c r="X31" i="1" s="1"/>
  <c r="Y31" i="1" s="1"/>
  <c r="AB29" i="1"/>
  <c r="AI26" i="1"/>
  <c r="AI23" i="1"/>
  <c r="AJ18" i="1"/>
  <c r="AK16" i="1"/>
  <c r="AK21" i="1"/>
  <c r="AC28" i="1"/>
  <c r="AE29" i="1"/>
  <c r="AD29" i="1"/>
  <c r="AB30" i="1" l="1"/>
  <c r="AK20" i="1"/>
  <c r="AK15" i="1"/>
  <c r="AE30" i="1"/>
  <c r="AD30" i="1"/>
  <c r="AC29" i="1"/>
  <c r="Z31" i="1"/>
  <c r="AA31" i="1" s="1"/>
  <c r="U32" i="1" s="1"/>
  <c r="V32" i="1" l="1"/>
  <c r="W32" i="1" s="1"/>
  <c r="X32" i="1" s="1"/>
  <c r="Y32" i="1" s="1"/>
  <c r="Z32" i="1" s="1"/>
  <c r="AA32" i="1" s="1"/>
  <c r="U33" i="1" s="1"/>
  <c r="AB31" i="1"/>
  <c r="AD31" i="1"/>
  <c r="AC30" i="1"/>
  <c r="AE31" i="1"/>
  <c r="V33" i="1" l="1"/>
  <c r="W33" i="1" s="1"/>
  <c r="X33" i="1" s="1"/>
  <c r="Y33" i="1" s="1"/>
  <c r="Z33" i="1" s="1"/>
  <c r="AA33" i="1" s="1"/>
  <c r="U34" i="1" s="1"/>
  <c r="AB32" i="1"/>
  <c r="AC31" i="1"/>
  <c r="AE32" i="1"/>
  <c r="AD32" i="1"/>
  <c r="V34" i="1" l="1"/>
  <c r="W34" i="1" s="1"/>
  <c r="X34" i="1" s="1"/>
  <c r="Y34" i="1" s="1"/>
  <c r="Z34" i="1" s="1"/>
  <c r="AA34" i="1" s="1"/>
  <c r="U35" i="1" s="1"/>
  <c r="AB33" i="1"/>
  <c r="AE33" i="1"/>
  <c r="AD33" i="1"/>
  <c r="AH30" i="1" s="1"/>
  <c r="AC32" i="1"/>
  <c r="V35" i="1" l="1"/>
  <c r="W35" i="1" s="1"/>
  <c r="X35" i="1" s="1"/>
  <c r="Y35" i="1" s="1"/>
  <c r="Z35" i="1" s="1"/>
  <c r="AA35" i="1" s="1"/>
  <c r="U36" i="1" s="1"/>
  <c r="AB34" i="1"/>
  <c r="AC33" i="1"/>
  <c r="AG30" i="1" s="1"/>
  <c r="AG31" i="1"/>
  <c r="AD34" i="1"/>
  <c r="AE34" i="1"/>
  <c r="V36" i="1" l="1"/>
  <c r="W36" i="1" s="1"/>
  <c r="X36" i="1" s="1"/>
  <c r="Y36" i="1" s="1"/>
  <c r="Z36" i="1" s="1"/>
  <c r="AA36" i="1" s="1"/>
  <c r="U37" i="1" s="1"/>
  <c r="V37" i="1" s="1"/>
  <c r="W37" i="1" s="1"/>
  <c r="X37" i="1" s="1"/>
  <c r="Y37" i="1" s="1"/>
  <c r="AB35" i="1"/>
  <c r="AC34" i="1"/>
  <c r="AI33" i="1"/>
  <c r="AI30" i="1"/>
  <c r="AI29" i="1"/>
  <c r="AI32" i="1"/>
  <c r="AE35" i="1"/>
  <c r="AD35" i="1"/>
  <c r="AB36" i="1" l="1"/>
  <c r="AC35" i="1"/>
  <c r="AE36" i="1"/>
  <c r="AD36" i="1"/>
  <c r="Z37" i="1"/>
  <c r="AA37" i="1" s="1"/>
  <c r="U38" i="1" s="1"/>
  <c r="V38" i="1" l="1"/>
  <c r="W38" i="1" s="1"/>
  <c r="X38" i="1" s="1"/>
  <c r="Y38" i="1" s="1"/>
  <c r="Z38" i="1" s="1"/>
  <c r="AA38" i="1" s="1"/>
  <c r="U39" i="1" s="1"/>
  <c r="AB37" i="1"/>
  <c r="AC36" i="1"/>
  <c r="AD37" i="1"/>
  <c r="AE37" i="1"/>
  <c r="V39" i="1" l="1"/>
  <c r="W39" i="1" s="1"/>
  <c r="X39" i="1" s="1"/>
  <c r="Y39" i="1" s="1"/>
  <c r="Z39" i="1" s="1"/>
  <c r="AA39" i="1" s="1"/>
  <c r="U40" i="1" s="1"/>
  <c r="AB38" i="1"/>
  <c r="AC37" i="1"/>
  <c r="AE38" i="1"/>
  <c r="AD38" i="1"/>
  <c r="V40" i="1" l="1"/>
  <c r="W40" i="1" s="1"/>
  <c r="X40" i="1" s="1"/>
  <c r="Y40" i="1" s="1"/>
  <c r="Z40" i="1" s="1"/>
  <c r="AA40" i="1" s="1"/>
  <c r="U41" i="1" s="1"/>
  <c r="AB39" i="1"/>
  <c r="AC38" i="1"/>
  <c r="AE39" i="1"/>
  <c r="AG37" i="1" s="1"/>
  <c r="AD39" i="1"/>
  <c r="AH36" i="1" s="1"/>
  <c r="V41" i="1" l="1"/>
  <c r="W41" i="1" s="1"/>
  <c r="X41" i="1" s="1"/>
  <c r="Y41" i="1" s="1"/>
  <c r="Z41" i="1" s="1"/>
  <c r="AA41" i="1" s="1"/>
  <c r="U42" i="1" s="1"/>
  <c r="AB40" i="1"/>
  <c r="AI36" i="1"/>
  <c r="AI39" i="1"/>
  <c r="AC39" i="1"/>
  <c r="AG36" i="1" s="1"/>
  <c r="AE40" i="1"/>
  <c r="AD40" i="1"/>
  <c r="V42" i="1" l="1"/>
  <c r="W42" i="1" s="1"/>
  <c r="X42" i="1" s="1"/>
  <c r="Y42" i="1" s="1"/>
  <c r="Z42" i="1" s="1"/>
  <c r="AA42" i="1" s="1"/>
  <c r="U43" i="1" s="1"/>
  <c r="AB41" i="1"/>
  <c r="AC40" i="1"/>
  <c r="AE41" i="1"/>
  <c r="AI35" i="1"/>
  <c r="AI38" i="1"/>
  <c r="AD41" i="1"/>
  <c r="V43" i="1" l="1"/>
  <c r="W43" i="1" s="1"/>
  <c r="X43" i="1" s="1"/>
  <c r="Y43" i="1" s="1"/>
  <c r="Z43" i="1" s="1"/>
  <c r="AA43" i="1" s="1"/>
  <c r="U44" i="1" s="1"/>
  <c r="AB42" i="1"/>
  <c r="AC41" i="1"/>
  <c r="AE42" i="1"/>
  <c r="AD42" i="1"/>
  <c r="V44" i="1" l="1"/>
  <c r="W44" i="1" s="1"/>
  <c r="X44" i="1" s="1"/>
  <c r="Y44" i="1" s="1"/>
  <c r="Z44" i="1" s="1"/>
  <c r="AA44" i="1" s="1"/>
  <c r="U45" i="1" s="1"/>
  <c r="AB45" i="1" s="1"/>
  <c r="AB43" i="1"/>
  <c r="AE43" i="1"/>
  <c r="AD43" i="1"/>
  <c r="AC42" i="1"/>
  <c r="AB44" i="1" l="1"/>
  <c r="AC43" i="1"/>
  <c r="AE44" i="1"/>
  <c r="AD44" i="1"/>
  <c r="V45" i="1"/>
  <c r="W45" i="1" s="1"/>
  <c r="X45" i="1" s="1"/>
  <c r="Y45" i="1" s="1"/>
  <c r="Z45" i="1" s="1"/>
  <c r="AA45" i="1" s="1"/>
  <c r="AC44" i="1" l="1"/>
  <c r="AE45" i="1"/>
  <c r="AD45" i="1"/>
  <c r="AH42" i="1" s="1"/>
  <c r="AC45" i="1" l="1"/>
  <c r="AG42" i="1" s="1"/>
  <c r="AG43" i="1"/>
  <c r="AI45" i="1" l="1"/>
  <c r="AI42" i="1"/>
  <c r="AJ37" i="1"/>
  <c r="AI41" i="1"/>
  <c r="AI44" i="1"/>
  <c r="AJ36" i="1"/>
  <c r="AK33" i="1" l="1"/>
  <c r="AK38" i="1"/>
  <c r="AK34" i="1"/>
  <c r="AK3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<sst xmlns="http://schemas.openxmlformats.org/spreadsheetml/2006/main" count="35" uniqueCount="24">
  <si>
    <t>Měsíc</t>
  </si>
  <si>
    <t>Týden</t>
  </si>
  <si>
    <t>Čtvrtletí</t>
  </si>
  <si>
    <t>pracovních dnů</t>
  </si>
  <si>
    <t>pracovních dnů *</t>
  </si>
  <si>
    <t>pracovních
dnů</t>
  </si>
  <si>
    <t>pracovních
hodin</t>
  </si>
  <si>
    <t>I.</t>
  </si>
  <si>
    <t>III.</t>
  </si>
  <si>
    <t>(8 hod)</t>
  </si>
  <si>
    <t>(7,5 hod)</t>
  </si>
  <si>
    <t>II.</t>
  </si>
  <si>
    <t>IV.</t>
  </si>
  <si>
    <t>číslo měsíce</t>
  </si>
  <si>
    <t>svátků po-pá</t>
  </si>
  <si>
    <t>číslo týdne</t>
  </si>
  <si>
    <t>pracovních hodin
(po 8 a 7,5)</t>
  </si>
  <si>
    <t>prac. dnů</t>
  </si>
  <si>
    <t>Papír</t>
  </si>
  <si>
    <t>Plast</t>
  </si>
  <si>
    <t>Sklo</t>
  </si>
  <si>
    <t>SKO     PAPÍR     SKLO     PLAST</t>
  </si>
  <si>
    <t>Jankov - obec - platné od 1. dubna 2025</t>
  </si>
  <si>
    <t>Směsný komunální odpad (od 12. května 2025 změna svozového dne)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</si>
</sst>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 #,##0.00\ _K_č_-;\-* #,##0.00\ _K_č_-;_-* &quot;-&quot;??\ _K_č_-;_-@_-"/>
    <numFmt numFmtId="165" formatCode="&quot;,&quot;###&quot;.&quot;00&quot; &quot;"/>
    <numFmt numFmtId="166" formatCode="_-* #,##0\ _z_ł_-;\-* #,##0\ _z_ł_-;_-* &quot;-&quot;\ _z_ł_-;_-@_-"/>
    <numFmt numFmtId="167" formatCode="_-* #,##0.00\ _z_ł_-;\-* #,##0.00\ _z_ł_-;_-* &quot;-&quot;??\ _z_ł_-;_-@_-"/>
    <numFmt numFmtId="168" formatCode="_-* #,##0\ &quot;zł&quot;_-;\-* #,##0\ &quot;zł&quot;_-;_-* &quot;-&quot;\ &quot;zł&quot;_-;_-@_-"/>
    <numFmt numFmtId="169" formatCode="_-* #,##0.00\ &quot;zł&quot;_-;\-* #,##0.00\ &quot;zł&quot;_-;_-* &quot;-&quot;??\ &quot;zł&quot;_-;_-@_-"/>
    <numFmt numFmtId="170" formatCode="General_)"/>
    <numFmt numFmtId="171" formatCode="_-&quot;Ł&quot;* #,##0_-;\-&quot;Ł&quot;* #,##0_-;_-&quot;Ł&quot;* &quot;-&quot;_-;_-@_-"/>
    <numFmt numFmtId="172" formatCode="_-&quot;Ł&quot;* #,##0.00_-;\-&quot;Ł&quot;* #,##0.00_-;_-&quot;Ł&quot;* &quot;-&quot;??_-;_-@_-"/>
    <numFmt numFmtId="173" formatCode="\ "/>
    <numFmt numFmtId="174" formatCode="General&quot; *&quot;"/>
    <numFmt numFmtId="175" formatCode="General&quot;   &quot;"/>
    <numFmt numFmtId="176" formatCode="\ mmmm\ "/>
    <numFmt numFmtId="177" formatCode="dddd"/>
  </numFmts>
  <fonts count="57">
    <font>
      <sz val="10"/>
      <name val="Arial Unicode MS"/>
      <charset val="238"/>
    </font>
    <font>
      <sz val="11"/>
      <color indexed="8"/>
      <name val="Arial Unicode MS"/>
      <family val="2"/>
      <charset val="238"/>
    </font>
    <font>
      <sz val="10"/>
      <name val="Helv"/>
    </font>
    <font>
      <sz val="10"/>
      <name val="Helv"/>
      <charset val="238"/>
    </font>
    <font>
      <sz val="10"/>
      <name val="Arial Unicode MS"/>
      <family val="2"/>
      <charset val="238"/>
    </font>
    <font>
      <sz val="11"/>
      <color indexed="9"/>
      <name val="Arial Unicode MS"/>
      <family val="2"/>
      <charset val="238"/>
    </font>
    <font>
      <b/>
      <sz val="11"/>
      <color indexed="8"/>
      <name val="Arial Unicode MS"/>
      <family val="2"/>
      <charset val="238"/>
    </font>
    <font>
      <sz val="10"/>
      <name val="Arial CE"/>
      <charset val="238"/>
    </font>
    <font>
      <sz val="10"/>
      <name val="Arial"/>
      <family val="2"/>
      <charset val="238"/>
    </font>
    <font>
      <sz val="8"/>
      <color indexed="8"/>
      <name val="Arial"/>
      <family val="2"/>
      <charset val="238"/>
    </font>
    <font>
      <i/>
      <sz val="10"/>
      <name val="News Serif EE"/>
      <charset val="238"/>
    </font>
    <font>
      <u/>
      <sz val="10"/>
      <color indexed="12"/>
      <name val="Arial CE"/>
      <charset val="238"/>
    </font>
    <font>
      <sz val="11"/>
      <color indexed="20"/>
      <name val="Arial Unicode MS"/>
      <family val="2"/>
      <charset val="238"/>
    </font>
    <font>
      <b/>
      <sz val="11"/>
      <color indexed="9"/>
      <name val="Arial Unicode MS"/>
      <family val="2"/>
      <charset val="238"/>
    </font>
    <font>
      <sz val="10"/>
      <name val="Sans EE"/>
      <charset val="238"/>
    </font>
    <font>
      <b/>
      <sz val="15"/>
      <color indexed="62"/>
      <name val="Arial Unicode MS"/>
      <family val="2"/>
      <charset val="238"/>
    </font>
    <font>
      <b/>
      <sz val="13"/>
      <color indexed="62"/>
      <name val="Arial Unicode MS"/>
      <family val="2"/>
      <charset val="238"/>
    </font>
    <font>
      <b/>
      <sz val="11"/>
      <color indexed="62"/>
      <name val="Arial Unicode MS"/>
      <family val="2"/>
      <charset val="238"/>
    </font>
    <font>
      <b/>
      <sz val="18"/>
      <color indexed="62"/>
      <name val="Cambria"/>
      <family val="2"/>
      <charset val="238"/>
    </font>
    <font>
      <sz val="11"/>
      <color indexed="60"/>
      <name val="Arial Unicode MS"/>
      <family val="2"/>
      <charset val="238"/>
    </font>
    <font>
      <sz val="6"/>
      <name val="Helv"/>
      <charset val="238"/>
    </font>
    <font>
      <sz val="11"/>
      <color indexed="8"/>
      <name val="Calibri"/>
      <family val="2"/>
      <charset val="238"/>
    </font>
    <font>
      <sz val="10"/>
      <name val="MS Sans Serif"/>
      <family val="2"/>
      <charset val="238"/>
    </font>
    <font>
      <sz val="10"/>
      <name val="Arial"/>
      <family val="2"/>
      <charset val="238"/>
    </font>
    <font>
      <sz val="10"/>
      <name val="Arial Unicode MS"/>
      <family val="2"/>
      <charset val="238"/>
    </font>
    <font>
      <sz val="10"/>
      <color indexed="8"/>
      <name val="Arial"/>
      <family val="2"/>
      <charset val="238"/>
    </font>
    <font>
      <sz val="10"/>
      <name val="MS Sans Serif"/>
      <family val="2"/>
      <charset val="238"/>
    </font>
    <font>
      <sz val="10"/>
      <name val="Arial CE"/>
    </font>
    <font>
      <sz val="11"/>
      <color indexed="52"/>
      <name val="Arial Unicode MS"/>
      <family val="2"/>
      <charset val="238"/>
    </font>
    <font>
      <sz val="11"/>
      <color indexed="17"/>
      <name val="Arial Unicode MS"/>
      <family val="2"/>
      <charset val="238"/>
    </font>
    <font>
      <sz val="11"/>
      <color indexed="10"/>
      <name val="Arial Unicode MS"/>
      <family val="2"/>
      <charset val="238"/>
    </font>
    <font>
      <sz val="11"/>
      <color indexed="62"/>
      <name val="Arial Unicode MS"/>
      <family val="2"/>
      <charset val="238"/>
    </font>
    <font>
      <b/>
      <sz val="11"/>
      <color indexed="52"/>
      <name val="Arial Unicode MS"/>
      <family val="2"/>
      <charset val="238"/>
    </font>
    <font>
      <b/>
      <sz val="11"/>
      <color indexed="63"/>
      <name val="Arial Unicode MS"/>
      <family val="2"/>
      <charset val="238"/>
    </font>
    <font>
      <i/>
      <sz val="11"/>
      <color indexed="23"/>
      <name val="Arial Unicode MS"/>
      <family val="2"/>
      <charset val="238"/>
    </font>
    <font>
      <b/>
      <sz val="10"/>
      <name val="Arial"/>
      <family val="2"/>
      <charset val="238"/>
    </font>
    <font>
      <b/>
      <sz val="9"/>
      <name val="Tahoma"/>
      <family val="2"/>
    </font>
    <font>
      <sz val="10"/>
      <color indexed="12"/>
      <name val="Arial"/>
      <family val="2"/>
      <charset val="238"/>
    </font>
    <font>
      <b/>
      <sz val="10"/>
      <color indexed="12"/>
      <name val="Arial"/>
      <family val="2"/>
      <charset val="238"/>
    </font>
    <font>
      <b/>
      <sz val="10"/>
      <color indexed="12"/>
      <name val="Tahoma"/>
      <family val="2"/>
      <charset val="238"/>
    </font>
    <font>
      <i/>
      <sz val="10"/>
      <color indexed="12"/>
      <name val="Tahoma"/>
      <family val="2"/>
      <charset val="238"/>
    </font>
    <font>
      <b/>
      <sz val="12"/>
      <color indexed="12"/>
      <name val="Tahoma"/>
      <family val="2"/>
      <charset val="238"/>
    </font>
    <font>
      <sz val="10"/>
      <name val="Tahoma"/>
      <family val="2"/>
      <charset val="238"/>
    </font>
    <font>
      <sz val="10"/>
      <color indexed="12"/>
      <name val="Tahoma"/>
      <family val="2"/>
      <charset val="238"/>
    </font>
    <font>
      <b/>
      <sz val="36"/>
      <name val="Tahoma"/>
      <family val="2"/>
      <charset val="238"/>
    </font>
    <font>
      <b/>
      <sz val="10"/>
      <name val="Tahoma"/>
      <family val="2"/>
      <charset val="238"/>
    </font>
    <font>
      <i/>
      <sz val="10"/>
      <name val="Tahoma"/>
      <family val="2"/>
      <charset val="238"/>
    </font>
    <font>
      <b/>
      <sz val="12"/>
      <name val="Tahoma"/>
      <family val="2"/>
      <charset val="238"/>
    </font>
    <font>
      <sz val="9"/>
      <name val="Tahoma"/>
      <family val="2"/>
      <charset val="238"/>
    </font>
    <font>
      <sz val="24"/>
      <name val="Arial"/>
      <family val="2"/>
      <charset val="238"/>
    </font>
    <font>
      <b/>
      <sz val="14"/>
      <name val="Arial"/>
      <family val="2"/>
      <charset val="238"/>
    </font>
    <font>
      <b/>
      <sz val="14"/>
      <name val="Tahoma"/>
      <family val="2"/>
      <charset val="238"/>
    </font>
    <font>
      <b/>
      <sz val="10"/>
      <color theme="1"/>
      <name val="Arial"/>
      <family val="2"/>
      <charset val="238"/>
    </font>
    <font>
      <sz val="14"/>
      <name val="Arial"/>
      <family val="2"/>
      <charset val="238"/>
    </font>
    <font>
      <sz val="14"/>
      <color theme="1"/>
      <name val="Arial"/>
      <family val="2"/>
      <charset val="238"/>
    </font>
    <font>
      <b/>
      <sz val="24"/>
      <color theme="1"/>
      <name val="Arial"/>
      <family val="2"/>
      <charset val="238"/>
    </font>
    <font>
      <sz val="28"/>
      <color theme="1"/>
      <name val="Arial"/>
      <family val="2"/>
      <charset val="238"/>
    </font>
  </fonts>
  <fills count="25">
    <fill>
      <patternFill patternType="none"/>
    </fill>
    <fill>
      <patternFill patternType="gray125"/>
    </fill>
    <fill>
      <patternFill patternType="solid">
        <fgColor indexed="9"/>
      </patternFill>
    </fill>
    <fill>
      <patternFill patternType="solid">
        <fgColor indexed="47"/>
      </patternFill>
    </fill>
    <fill>
      <patternFill patternType="solid">
        <fgColor indexed="58"/>
      </patternFill>
    </fill>
    <fill>
      <patternFill patternType="solid">
        <fgColor indexed="27"/>
      </patternFill>
    </fill>
    <fill>
      <patternFill patternType="solid">
        <fgColor indexed="22"/>
      </patternFill>
    </fill>
    <fill>
      <patternFill patternType="solid">
        <fgColor indexed="29"/>
      </patternFill>
    </fill>
    <fill>
      <patternFill patternType="solid">
        <fgColor indexed="44"/>
      </patternFill>
    </fill>
    <fill>
      <patternFill patternType="solid">
        <fgColor indexed="49"/>
      </patternFill>
    </fill>
    <fill>
      <patternFill patternType="solid">
        <fgColor indexed="15"/>
        <bgColor indexed="64"/>
      </patternFill>
    </fill>
    <fill>
      <patternFill patternType="solid">
        <fgColor indexed="45"/>
      </patternFill>
    </fill>
    <fill>
      <patternFill patternType="solid">
        <fgColor indexed="55"/>
      </patternFill>
    </fill>
    <fill>
      <patternFill patternType="solid">
        <fgColor indexed="43"/>
      </patternFill>
    </fill>
    <fill>
      <patternFill patternType="solid">
        <fgColor indexed="26"/>
      </patternFill>
    </fill>
    <fill>
      <patternFill patternType="solid">
        <fgColor indexed="10"/>
      </patternFill>
    </fill>
    <fill>
      <patternFill patternType="solid">
        <fgColor indexed="54"/>
      </patternFill>
    </fill>
    <fill>
      <patternFill patternType="solid">
        <fgColor indexed="53"/>
      </patternFill>
    </fill>
    <fill>
      <patternFill patternType="solid">
        <fgColor indexed="9"/>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s>
  <cellStyleXfs count="1188">
    <xf numFmtId="0" fontId="0" fillId="0" borderId="0"/>
    <xf numFmtId="0" fontId="3"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4" fillId="0" borderId="0">
      <alignment vertical="top"/>
    </xf>
    <xf numFmtId="0" fontId="3"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165" fontId="4" fillId="10" borderId="1" applyProtection="0"/>
    <xf numFmtId="0" fontId="6" fillId="0" borderId="2" applyNumberFormat="0" applyFill="0" applyAlignment="0" applyProtection="0"/>
    <xf numFmtId="166" fontId="7" fillId="0" borderId="0" applyFont="0" applyFill="0" applyBorder="0" applyAlignment="0" applyProtection="0"/>
    <xf numFmtId="167" fontId="7" fillId="0" borderId="0" applyFont="0" applyFill="0" applyBorder="0" applyAlignment="0" applyProtection="0"/>
    <xf numFmtId="168" fontId="7" fillId="0" borderId="0" applyFont="0" applyFill="0" applyBorder="0" applyAlignment="0" applyProtection="0"/>
    <xf numFmtId="169" fontId="7" fillId="0" borderId="0" applyFont="0" applyFill="0" applyBorder="0" applyAlignment="0" applyProtection="0"/>
    <xf numFmtId="164" fontId="7"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0" fontId="7" fillId="0" borderId="0" applyFont="0" applyFill="0" applyBorder="0" applyAlignment="0" applyProtection="0"/>
    <xf numFmtId="0" fontId="9" fillId="0" borderId="0"/>
    <xf numFmtId="0" fontId="10" fillId="0" borderId="0">
      <alignment horizontal="left"/>
      <protection locked="0"/>
    </xf>
    <xf numFmtId="0" fontId="11" fillId="0" borderId="0" applyNumberFormat="0" applyFill="0" applyBorder="0" applyAlignment="0" applyProtection="0">
      <alignment vertical="top"/>
      <protection locked="0"/>
    </xf>
    <xf numFmtId="0" fontId="12" fillId="11" borderId="0" applyNumberFormat="0" applyBorder="0" applyAlignment="0" applyProtection="0"/>
    <xf numFmtId="0" fontId="13" fillId="12" borderId="3" applyNumberFormat="0" applyAlignment="0" applyProtection="0"/>
    <xf numFmtId="0" fontId="14" fillId="0" borderId="0" applyNumberFormat="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13" borderId="0" applyNumberFormat="0" applyBorder="0" applyAlignment="0" applyProtection="0"/>
    <xf numFmtId="170" fontId="20" fillId="0" borderId="0" applyFill="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23"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23"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4" fillId="0" borderId="0"/>
    <xf numFmtId="0" fontId="4" fillId="0" borderId="0"/>
    <xf numFmtId="0" fontId="24" fillId="0" borderId="0"/>
    <xf numFmtId="0" fontId="25" fillId="0" borderId="0"/>
    <xf numFmtId="0" fontId="21"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26" fillId="0" borderId="0"/>
    <xf numFmtId="0" fontId="26" fillId="0" borderId="0"/>
    <xf numFmtId="0" fontId="26"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3" fillId="0" borderId="0"/>
    <xf numFmtId="0" fontId="2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2" fillId="0" borderId="0"/>
    <xf numFmtId="0" fontId="26"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6" fillId="0" borderId="0"/>
    <xf numFmtId="0" fontId="22" fillId="0" borderId="0"/>
    <xf numFmtId="0" fontId="22" fillId="0" borderId="0"/>
    <xf numFmtId="0" fontId="22" fillId="0" borderId="0"/>
    <xf numFmtId="0" fontId="22" fillId="0" borderId="0"/>
    <xf numFmtId="0" fontId="26" fillId="0" borderId="0"/>
    <xf numFmtId="0" fontId="2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7" fillId="0" borderId="0"/>
    <xf numFmtId="0" fontId="4" fillId="14" borderId="7" applyNumberFormat="0" applyFont="0" applyAlignment="0" applyProtection="0"/>
    <xf numFmtId="9" fontId="7" fillId="0" borderId="0" applyFont="0" applyFill="0" applyBorder="0" applyAlignment="0" applyProtection="0"/>
    <xf numFmtId="0" fontId="28" fillId="0" borderId="8" applyNumberFormat="0" applyFill="0" applyAlignment="0" applyProtection="0"/>
    <xf numFmtId="0" fontId="29" fillId="4" borderId="0" applyNumberFormat="0" applyBorder="0" applyAlignment="0" applyProtection="0"/>
    <xf numFmtId="0" fontId="8" fillId="0" borderId="0"/>
    <xf numFmtId="0" fontId="2" fillId="0" borderId="0"/>
    <xf numFmtId="0" fontId="8" fillId="0" borderId="0"/>
    <xf numFmtId="0" fontId="30" fillId="0" borderId="0" applyNumberFormat="0" applyFill="0" applyBorder="0" applyAlignment="0" applyProtection="0"/>
    <xf numFmtId="0" fontId="31" fillId="3" borderId="9" applyNumberFormat="0" applyAlignment="0" applyProtection="0"/>
    <xf numFmtId="0" fontId="32" fillId="2" borderId="9" applyNumberFormat="0" applyAlignment="0" applyProtection="0"/>
    <xf numFmtId="0" fontId="33" fillId="2" borderId="10" applyNumberFormat="0" applyAlignment="0" applyProtection="0"/>
    <xf numFmtId="0" fontId="34" fillId="0" borderId="0" applyNumberForma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0" fontId="5" fillId="9" borderId="0" applyNumberFormat="0" applyBorder="0" applyAlignment="0" applyProtection="0"/>
    <xf numFmtId="0" fontId="5" fillId="15" borderId="0" applyNumberFormat="0" applyBorder="0" applyAlignment="0" applyProtection="0"/>
    <xf numFmtId="0" fontId="5" fillId="4" borderId="0" applyNumberFormat="0" applyBorder="0" applyAlignment="0" applyProtection="0"/>
    <xf numFmtId="0" fontId="5" fillId="16" borderId="0" applyNumberFormat="0" applyBorder="0" applyAlignment="0" applyProtection="0"/>
    <xf numFmtId="0" fontId="5" fillId="9" borderId="0" applyNumberFormat="0" applyBorder="0" applyAlignment="0" applyProtection="0"/>
    <xf numFmtId="0" fontId="5" fillId="17" borderId="0" applyNumberFormat="0" applyBorder="0" applyAlignment="0" applyProtection="0"/>
  </cellStyleXfs>
  <cellXfs count="136">
    <xf numFmtId="0" fontId="0" fillId="0" borderId="0" xfId="0"/>
    <xf numFmtId="0" fontId="8" fillId="0" borderId="0" xfId="1166" applyFont="1" applyAlignment="1" applyProtection="1">
      <alignment vertical="center"/>
      <protection hidden="1"/>
    </xf>
    <xf numFmtId="0" fontId="23" fillId="0" borderId="0" xfId="1166" applyAlignment="1" applyProtection="1">
      <alignment vertical="center"/>
      <protection hidden="1"/>
    </xf>
    <xf numFmtId="173" fontId="35" fillId="0" borderId="13" xfId="1166" applyNumberFormat="1" applyFont="1" applyBorder="1" applyAlignment="1" applyProtection="1">
      <alignment horizontal="center" vertical="center"/>
      <protection hidden="1"/>
    </xf>
    <xf numFmtId="173" fontId="35" fillId="0" borderId="14" xfId="1166" applyNumberFormat="1" applyFont="1" applyBorder="1" applyAlignment="1" applyProtection="1">
      <alignment horizontal="center" vertical="center"/>
      <protection hidden="1"/>
    </xf>
    <xf numFmtId="173" fontId="35" fillId="0" borderId="15" xfId="1166" applyNumberFormat="1" applyFont="1" applyBorder="1" applyAlignment="1" applyProtection="1">
      <alignment horizontal="center" vertical="center"/>
      <protection hidden="1"/>
    </xf>
    <xf numFmtId="0" fontId="35" fillId="0" borderId="16" xfId="1166" applyFont="1" applyBorder="1" applyAlignment="1" applyProtection="1">
      <alignment horizontal="centerContinuous" vertical="center"/>
      <protection hidden="1"/>
    </xf>
    <xf numFmtId="0" fontId="35" fillId="0" borderId="17" xfId="1166" applyFont="1" applyBorder="1" applyAlignment="1" applyProtection="1">
      <alignment horizontal="centerContinuous" vertical="center"/>
      <protection hidden="1"/>
    </xf>
    <xf numFmtId="0" fontId="35" fillId="0" borderId="14" xfId="1166" applyFont="1" applyBorder="1" applyAlignment="1" applyProtection="1">
      <alignment horizontal="centerContinuous" vertical="center"/>
      <protection hidden="1"/>
    </xf>
    <xf numFmtId="0" fontId="35" fillId="0" borderId="18" xfId="1166" applyFont="1" applyBorder="1" applyAlignment="1" applyProtection="1">
      <alignment horizontal="center" vertical="center"/>
      <protection hidden="1"/>
    </xf>
    <xf numFmtId="177" fontId="35" fillId="0" borderId="19" xfId="1166" applyNumberFormat="1" applyFont="1" applyBorder="1" applyAlignment="1" applyProtection="1">
      <alignment horizontal="center" vertical="center" textRotation="90"/>
      <protection hidden="1"/>
    </xf>
    <xf numFmtId="177" fontId="35" fillId="0" borderId="20" xfId="1166" applyNumberFormat="1" applyFont="1" applyBorder="1" applyAlignment="1" applyProtection="1">
      <alignment horizontal="center" vertical="center" textRotation="90"/>
      <protection hidden="1"/>
    </xf>
    <xf numFmtId="0" fontId="48" fillId="0" borderId="16" xfId="1166" applyFont="1" applyBorder="1" applyAlignment="1" applyProtection="1">
      <alignment horizontal="center" vertical="center" textRotation="90"/>
      <protection hidden="1"/>
    </xf>
    <xf numFmtId="0" fontId="48" fillId="0" borderId="22" xfId="1166" applyFont="1" applyBorder="1" applyAlignment="1" applyProtection="1">
      <alignment horizontal="center" vertical="center" textRotation="90" wrapText="1"/>
      <protection hidden="1"/>
    </xf>
    <xf numFmtId="0" fontId="48" fillId="0" borderId="17" xfId="1166" applyFont="1" applyBorder="1" applyAlignment="1" applyProtection="1">
      <alignment horizontal="center" vertical="center" textRotation="90" wrapText="1"/>
      <protection hidden="1"/>
    </xf>
    <xf numFmtId="0" fontId="48" fillId="0" borderId="23" xfId="1166" applyFont="1" applyBorder="1" applyAlignment="1" applyProtection="1">
      <alignment horizontal="center" vertical="center" textRotation="90"/>
      <protection hidden="1"/>
    </xf>
    <xf numFmtId="0" fontId="48" fillId="0" borderId="20" xfId="1166" applyFont="1" applyBorder="1" applyAlignment="1" applyProtection="1">
      <alignment horizontal="center" vertical="center" textRotation="90" wrapText="1"/>
      <protection hidden="1"/>
    </xf>
    <xf numFmtId="0" fontId="48" fillId="0" borderId="24" xfId="1166" applyFont="1" applyBorder="1" applyAlignment="1" applyProtection="1">
      <alignment horizontal="center" vertical="center" textRotation="90" wrapText="1"/>
      <protection hidden="1"/>
    </xf>
    <xf numFmtId="0" fontId="48" fillId="0" borderId="23" xfId="1166" applyFont="1" applyBorder="1" applyAlignment="1" applyProtection="1">
      <alignment horizontal="center" vertical="center" textRotation="90" wrapText="1"/>
      <protection hidden="1"/>
    </xf>
    <xf numFmtId="0" fontId="36" fillId="0" borderId="18" xfId="1166" applyFont="1" applyBorder="1" applyAlignment="1" applyProtection="1">
      <alignment horizontal="left" vertical="center" textRotation="90" wrapText="1"/>
      <protection hidden="1"/>
    </xf>
    <xf numFmtId="176" fontId="8" fillId="18" borderId="0" xfId="1166" applyNumberFormat="1" applyFont="1" applyFill="1" applyAlignment="1" applyProtection="1">
      <alignment horizontal="left" vertical="center"/>
      <protection hidden="1"/>
    </xf>
    <xf numFmtId="0" fontId="37" fillId="0" borderId="0" xfId="1166" applyFont="1" applyAlignment="1" applyProtection="1">
      <alignment horizontal="center" vertical="center"/>
      <protection hidden="1"/>
    </xf>
    <xf numFmtId="0" fontId="38" fillId="19" borderId="0" xfId="1166" applyFont="1" applyFill="1" applyAlignment="1" applyProtection="1">
      <alignment horizontal="center" vertical="center"/>
      <protection hidden="1"/>
    </xf>
    <xf numFmtId="0" fontId="38" fillId="20" borderId="0" xfId="1166" applyFont="1" applyFill="1" applyAlignment="1" applyProtection="1">
      <alignment horizontal="center" vertical="center"/>
      <protection hidden="1"/>
    </xf>
    <xf numFmtId="0" fontId="39" fillId="0" borderId="0" xfId="1166" applyFont="1" applyAlignment="1" applyProtection="1">
      <alignment horizontal="center" vertical="center"/>
      <protection hidden="1"/>
    </xf>
    <xf numFmtId="0" fontId="40" fillId="0" borderId="0" xfId="1166" applyFont="1" applyAlignment="1" applyProtection="1">
      <alignment horizontal="center" vertical="center"/>
      <protection hidden="1"/>
    </xf>
    <xf numFmtId="174" fontId="40" fillId="0" borderId="0" xfId="1166" applyNumberFormat="1" applyFont="1" applyAlignment="1" applyProtection="1">
      <alignment horizontal="center" vertical="center"/>
      <protection hidden="1"/>
    </xf>
    <xf numFmtId="173" fontId="41" fillId="0" borderId="0" xfId="1166" applyNumberFormat="1" applyFont="1" applyAlignment="1" applyProtection="1">
      <alignment horizontal="center" vertical="center"/>
      <protection hidden="1"/>
    </xf>
    <xf numFmtId="0" fontId="42" fillId="0" borderId="0" xfId="1166" applyFont="1" applyAlignment="1" applyProtection="1">
      <alignment horizontal="center" vertical="center"/>
      <protection hidden="1"/>
    </xf>
    <xf numFmtId="174" fontId="43" fillId="0" borderId="0" xfId="1166" applyNumberFormat="1" applyFont="1" applyAlignment="1" applyProtection="1">
      <alignment horizontal="left" vertical="center" wrapText="1"/>
      <protection hidden="1"/>
    </xf>
    <xf numFmtId="0" fontId="8" fillId="0" borderId="0" xfId="1166" applyFont="1" applyAlignment="1" applyProtection="1">
      <alignment horizontal="left" vertical="center" indent="1"/>
      <protection hidden="1"/>
    </xf>
    <xf numFmtId="0" fontId="50" fillId="0" borderId="0" xfId="1166" applyFont="1" applyAlignment="1" applyProtection="1">
      <alignment horizontal="center" vertical="center"/>
      <protection hidden="1"/>
    </xf>
    <xf numFmtId="0" fontId="51" fillId="0" borderId="0" xfId="1166" applyFont="1" applyAlignment="1" applyProtection="1">
      <alignment horizontal="center" vertical="center"/>
      <protection hidden="1"/>
    </xf>
    <xf numFmtId="177" fontId="35" fillId="0" borderId="21" xfId="1166" applyNumberFormat="1" applyFont="1" applyBorder="1" applyAlignment="1" applyProtection="1">
      <alignment horizontal="center" vertical="center" textRotation="90"/>
      <protection hidden="1"/>
    </xf>
    <xf numFmtId="0" fontId="49" fillId="0" borderId="0" xfId="1166" applyFont="1" applyAlignment="1" applyProtection="1">
      <alignment vertical="center"/>
      <protection hidden="1"/>
    </xf>
    <xf numFmtId="0" fontId="53" fillId="0" borderId="0" xfId="1166" applyFont="1" applyAlignment="1" applyProtection="1">
      <alignment vertical="center" wrapText="1"/>
      <protection hidden="1"/>
    </xf>
    <xf numFmtId="0" fontId="8" fillId="0" borderId="25" xfId="1166" applyFont="1" applyBorder="1" applyAlignment="1" applyProtection="1">
      <alignment horizontal="center" vertical="center"/>
      <protection hidden="1"/>
    </xf>
    <xf numFmtId="0" fontId="8" fillId="0" borderId="26" xfId="1166" applyFont="1" applyBorder="1" applyAlignment="1" applyProtection="1">
      <alignment horizontal="center" vertical="center"/>
      <protection hidden="1"/>
    </xf>
    <xf numFmtId="0" fontId="35" fillId="0" borderId="26" xfId="1166" applyFont="1" applyBorder="1" applyAlignment="1" applyProtection="1">
      <alignment horizontal="center" vertical="center"/>
      <protection hidden="1"/>
    </xf>
    <xf numFmtId="0" fontId="35" fillId="0" borderId="27" xfId="1166" applyFont="1" applyBorder="1" applyAlignment="1" applyProtection="1">
      <alignment horizontal="center" vertical="center"/>
      <protection hidden="1"/>
    </xf>
    <xf numFmtId="0" fontId="45" fillId="0" borderId="25" xfId="1166" applyFont="1" applyBorder="1" applyAlignment="1" applyProtection="1">
      <alignment horizontal="center" vertical="center"/>
      <protection hidden="1"/>
    </xf>
    <xf numFmtId="0" fontId="46" fillId="0" borderId="27" xfId="1166" applyFont="1" applyBorder="1" applyAlignment="1" applyProtection="1">
      <alignment horizontal="center" vertical="center"/>
      <protection hidden="1"/>
    </xf>
    <xf numFmtId="174" fontId="46" fillId="0" borderId="27" xfId="1166" applyNumberFormat="1" applyFont="1" applyBorder="1" applyAlignment="1" applyProtection="1">
      <alignment horizontal="center" vertical="center"/>
      <protection hidden="1"/>
    </xf>
    <xf numFmtId="173" fontId="47" fillId="0" borderId="28" xfId="1166" applyNumberFormat="1" applyFont="1" applyBorder="1" applyAlignment="1" applyProtection="1">
      <alignment horizontal="center" vertical="center"/>
      <protection hidden="1"/>
    </xf>
    <xf numFmtId="0" fontId="42" fillId="0" borderId="29" xfId="1166" applyFont="1" applyBorder="1" applyAlignment="1" applyProtection="1">
      <alignment horizontal="center" vertical="center"/>
      <protection hidden="1"/>
    </xf>
    <xf numFmtId="0" fontId="42" fillId="0" borderId="30" xfId="1166" applyFont="1" applyBorder="1" applyAlignment="1" applyProtection="1">
      <alignment horizontal="left" vertical="center"/>
      <protection hidden="1"/>
    </xf>
    <xf numFmtId="0" fontId="42" fillId="0" borderId="31" xfId="1166" applyFont="1" applyBorder="1" applyAlignment="1" applyProtection="1">
      <alignment vertical="center"/>
      <protection hidden="1"/>
    </xf>
    <xf numFmtId="0" fontId="42" fillId="0" borderId="32" xfId="1166" applyFont="1" applyBorder="1" applyAlignment="1" applyProtection="1">
      <alignment vertical="center"/>
      <protection hidden="1"/>
    </xf>
    <xf numFmtId="14" fontId="42" fillId="0" borderId="32" xfId="1166" applyNumberFormat="1" applyFont="1" applyBorder="1" applyAlignment="1" applyProtection="1">
      <alignment vertical="center"/>
      <protection hidden="1"/>
    </xf>
    <xf numFmtId="0" fontId="8" fillId="0" borderId="33" xfId="1166" applyFont="1" applyBorder="1" applyAlignment="1" applyProtection="1">
      <alignment horizontal="center" vertical="center"/>
      <protection hidden="1"/>
    </xf>
    <xf numFmtId="0" fontId="8" fillId="0" borderId="1" xfId="1166" applyFont="1" applyBorder="1" applyAlignment="1" applyProtection="1">
      <alignment horizontal="center" vertical="center"/>
      <protection hidden="1"/>
    </xf>
    <xf numFmtId="0" fontId="35" fillId="0" borderId="1" xfId="1166" applyFont="1" applyBorder="1" applyAlignment="1" applyProtection="1">
      <alignment horizontal="center" vertical="center"/>
      <protection hidden="1"/>
    </xf>
    <xf numFmtId="0" fontId="35" fillId="0" borderId="12" xfId="1166" applyFont="1" applyBorder="1" applyAlignment="1" applyProtection="1">
      <alignment horizontal="center" vertical="center"/>
      <protection hidden="1"/>
    </xf>
    <xf numFmtId="0" fontId="45" fillId="0" borderId="33" xfId="1166" applyFont="1" applyBorder="1" applyAlignment="1" applyProtection="1">
      <alignment horizontal="center" vertical="center"/>
      <protection hidden="1"/>
    </xf>
    <xf numFmtId="0" fontId="46" fillId="0" borderId="12" xfId="1166" applyFont="1" applyBorder="1" applyAlignment="1" applyProtection="1">
      <alignment horizontal="center" vertical="center"/>
      <protection hidden="1"/>
    </xf>
    <xf numFmtId="174" fontId="46" fillId="0" borderId="12" xfId="1166" applyNumberFormat="1" applyFont="1" applyBorder="1" applyAlignment="1" applyProtection="1">
      <alignment horizontal="center" vertical="center"/>
      <protection hidden="1"/>
    </xf>
    <xf numFmtId="0" fontId="42" fillId="0" borderId="34" xfId="1166" applyFont="1" applyBorder="1" applyAlignment="1" applyProtection="1">
      <alignment horizontal="center" vertical="center"/>
      <protection hidden="1"/>
    </xf>
    <xf numFmtId="0" fontId="42" fillId="0" borderId="35" xfId="1166" applyFont="1" applyBorder="1" applyAlignment="1" applyProtection="1">
      <alignment horizontal="left" vertical="center" wrapText="1"/>
      <protection hidden="1"/>
    </xf>
    <xf numFmtId="0" fontId="47" fillId="0" borderId="28" xfId="1166" applyFont="1" applyBorder="1" applyAlignment="1" applyProtection="1">
      <alignment horizontal="center" vertical="center"/>
      <protection hidden="1"/>
    </xf>
    <xf numFmtId="175" fontId="42" fillId="0" borderId="34" xfId="1166" applyNumberFormat="1" applyFont="1" applyBorder="1" applyAlignment="1" applyProtection="1">
      <alignment horizontal="right" vertical="center"/>
      <protection hidden="1"/>
    </xf>
    <xf numFmtId="174" fontId="42" fillId="0" borderId="35" xfId="1166" applyNumberFormat="1" applyFont="1" applyBorder="1" applyAlignment="1" applyProtection="1">
      <alignment horizontal="left" vertical="center" wrapText="1"/>
      <protection hidden="1"/>
    </xf>
    <xf numFmtId="0" fontId="44" fillId="0" borderId="32" xfId="1166" applyFont="1" applyBorder="1" applyAlignment="1" applyProtection="1">
      <alignment horizontal="center" vertical="center"/>
      <protection hidden="1"/>
    </xf>
    <xf numFmtId="174" fontId="42" fillId="0" borderId="34" xfId="1166" applyNumberFormat="1" applyFont="1" applyBorder="1" applyAlignment="1" applyProtection="1">
      <alignment horizontal="right" vertical="center"/>
      <protection hidden="1"/>
    </xf>
    <xf numFmtId="0" fontId="42" fillId="0" borderId="31" xfId="1166" applyFont="1" applyBorder="1" applyAlignment="1" applyProtection="1">
      <alignment horizontal="center" vertical="center"/>
      <protection hidden="1"/>
    </xf>
    <xf numFmtId="0" fontId="8" fillId="0" borderId="36" xfId="1166" applyFont="1" applyBorder="1" applyAlignment="1" applyProtection="1">
      <alignment horizontal="center" vertical="center"/>
      <protection hidden="1"/>
    </xf>
    <xf numFmtId="0" fontId="8" fillId="0" borderId="20" xfId="1166" applyFont="1" applyBorder="1" applyAlignment="1" applyProtection="1">
      <alignment horizontal="center" vertical="center"/>
      <protection hidden="1"/>
    </xf>
    <xf numFmtId="0" fontId="8" fillId="0" borderId="37" xfId="1166" applyFont="1" applyBorder="1" applyAlignment="1" applyProtection="1">
      <alignment horizontal="center" vertical="center"/>
      <protection hidden="1"/>
    </xf>
    <xf numFmtId="0" fontId="35" fillId="0" borderId="37" xfId="1166" applyFont="1" applyBorder="1" applyAlignment="1" applyProtection="1">
      <alignment horizontal="center" vertical="center"/>
      <protection hidden="1"/>
    </xf>
    <xf numFmtId="0" fontId="35" fillId="0" borderId="38" xfId="1166" applyFont="1" applyBorder="1" applyAlignment="1" applyProtection="1">
      <alignment horizontal="center" vertical="center"/>
      <protection hidden="1"/>
    </xf>
    <xf numFmtId="0" fontId="45" fillId="0" borderId="36" xfId="1166" applyFont="1" applyBorder="1" applyAlignment="1" applyProtection="1">
      <alignment horizontal="center" vertical="center"/>
      <protection hidden="1"/>
    </xf>
    <xf numFmtId="0" fontId="46" fillId="0" borderId="39" xfId="1166" applyFont="1" applyBorder="1" applyAlignment="1" applyProtection="1">
      <alignment horizontal="center" vertical="center"/>
      <protection hidden="1"/>
    </xf>
    <xf numFmtId="173" fontId="47" fillId="0" borderId="23" xfId="1166" applyNumberFormat="1" applyFont="1" applyBorder="1" applyAlignment="1" applyProtection="1">
      <alignment horizontal="center" vertical="center"/>
      <protection hidden="1"/>
    </xf>
    <xf numFmtId="0" fontId="42" fillId="0" borderId="20" xfId="1166" applyFont="1" applyBorder="1" applyAlignment="1" applyProtection="1">
      <alignment horizontal="center" vertical="center"/>
      <protection hidden="1"/>
    </xf>
    <xf numFmtId="174" fontId="42" fillId="0" borderId="40" xfId="1166" applyNumberFormat="1" applyFont="1" applyBorder="1" applyAlignment="1" applyProtection="1">
      <alignment horizontal="left" vertical="center" wrapText="1"/>
      <protection hidden="1"/>
    </xf>
    <xf numFmtId="175" fontId="42" fillId="0" borderId="32" xfId="1166" applyNumberFormat="1" applyFont="1" applyBorder="1" applyAlignment="1" applyProtection="1">
      <alignment horizontal="center" vertical="center"/>
      <protection hidden="1"/>
    </xf>
    <xf numFmtId="0" fontId="42" fillId="0" borderId="32" xfId="1166" applyFont="1" applyBorder="1" applyAlignment="1" applyProtection="1">
      <alignment horizontal="left" vertical="center"/>
      <protection hidden="1"/>
    </xf>
    <xf numFmtId="0" fontId="45" fillId="0" borderId="41" xfId="1166" applyFont="1" applyBorder="1" applyAlignment="1" applyProtection="1">
      <alignment horizontal="center" vertical="center"/>
      <protection hidden="1"/>
    </xf>
    <xf numFmtId="0" fontId="46" fillId="0" borderId="42" xfId="1166" applyFont="1" applyBorder="1" applyAlignment="1" applyProtection="1">
      <alignment horizontal="center" vertical="center"/>
      <protection hidden="1"/>
    </xf>
    <xf numFmtId="174" fontId="42" fillId="0" borderId="32" xfId="1166" applyNumberFormat="1" applyFont="1" applyBorder="1" applyAlignment="1" applyProtection="1">
      <alignment horizontal="center" vertical="center"/>
      <protection hidden="1"/>
    </xf>
    <xf numFmtId="0" fontId="42" fillId="0" borderId="32" xfId="1166" applyFont="1" applyBorder="1" applyAlignment="1" applyProtection="1">
      <alignment horizontal="center" vertical="center"/>
      <protection hidden="1"/>
    </xf>
    <xf numFmtId="175" fontId="42" fillId="0" borderId="31" xfId="1166" applyNumberFormat="1" applyFont="1" applyBorder="1" applyAlignment="1" applyProtection="1">
      <alignment horizontal="right" vertical="center"/>
      <protection hidden="1"/>
    </xf>
    <xf numFmtId="0" fontId="42" fillId="0" borderId="0" xfId="1166" applyFont="1" applyAlignment="1" applyProtection="1">
      <alignment horizontal="left" vertical="center"/>
      <protection hidden="1"/>
    </xf>
    <xf numFmtId="0" fontId="42" fillId="0" borderId="23" xfId="1166" applyFont="1" applyBorder="1" applyAlignment="1" applyProtection="1">
      <alignment vertical="center"/>
      <protection hidden="1"/>
    </xf>
    <xf numFmtId="0" fontId="42" fillId="0" borderId="24" xfId="1166" applyFont="1" applyBorder="1" applyAlignment="1" applyProtection="1">
      <alignment vertical="center"/>
      <protection hidden="1"/>
    </xf>
    <xf numFmtId="0" fontId="8" fillId="0" borderId="31" xfId="1166" applyFont="1" applyBorder="1" applyAlignment="1" applyProtection="1">
      <alignment vertical="center"/>
      <protection hidden="1"/>
    </xf>
    <xf numFmtId="0" fontId="8" fillId="0" borderId="35" xfId="1166" applyFont="1" applyBorder="1" applyAlignment="1" applyProtection="1">
      <alignment vertical="center"/>
      <protection hidden="1"/>
    </xf>
    <xf numFmtId="0" fontId="8" fillId="0" borderId="32" xfId="1166" applyFont="1" applyBorder="1" applyAlignment="1" applyProtection="1">
      <alignment vertical="center"/>
      <protection hidden="1"/>
    </xf>
    <xf numFmtId="0" fontId="46" fillId="0" borderId="21" xfId="1166" applyFont="1" applyBorder="1" applyAlignment="1" applyProtection="1">
      <alignment horizontal="center" vertical="center"/>
      <protection hidden="1"/>
    </xf>
    <xf numFmtId="0" fontId="52" fillId="0" borderId="35" xfId="1166" applyFont="1" applyBorder="1" applyAlignment="1" applyProtection="1">
      <alignment vertical="center"/>
      <protection hidden="1"/>
    </xf>
    <xf numFmtId="0" fontId="8" fillId="0" borderId="23" xfId="1166" applyFont="1" applyBorder="1" applyAlignment="1" applyProtection="1">
      <alignment horizontal="center" vertical="center"/>
      <protection hidden="1"/>
    </xf>
    <xf numFmtId="0" fontId="35" fillId="0" borderId="20" xfId="1166" applyFont="1" applyBorder="1" applyAlignment="1" applyProtection="1">
      <alignment horizontal="center" vertical="center"/>
      <protection hidden="1"/>
    </xf>
    <xf numFmtId="0" fontId="35" fillId="0" borderId="21" xfId="1166" applyFont="1" applyBorder="1" applyAlignment="1" applyProtection="1">
      <alignment horizontal="center" vertical="center"/>
      <protection hidden="1"/>
    </xf>
    <xf numFmtId="0" fontId="8" fillId="0" borderId="19" xfId="1166" applyFont="1" applyBorder="1" applyAlignment="1" applyProtection="1">
      <alignment vertical="center"/>
      <protection hidden="1"/>
    </xf>
    <xf numFmtId="0" fontId="8" fillId="0" borderId="40" xfId="1166" applyFont="1" applyBorder="1" applyAlignment="1" applyProtection="1">
      <alignment vertical="center"/>
      <protection hidden="1"/>
    </xf>
    <xf numFmtId="0" fontId="45" fillId="0" borderId="47" xfId="1166" applyFont="1" applyBorder="1" applyAlignment="1" applyProtection="1">
      <alignment horizontal="center" vertical="center"/>
      <protection hidden="1"/>
    </xf>
    <xf numFmtId="0" fontId="46" fillId="0" borderId="48" xfId="1166" applyFont="1" applyBorder="1" applyAlignment="1" applyProtection="1">
      <alignment horizontal="center" vertical="center"/>
      <protection hidden="1"/>
    </xf>
    <xf numFmtId="174" fontId="46" fillId="0" borderId="48" xfId="1166" applyNumberFormat="1" applyFont="1" applyBorder="1" applyAlignment="1" applyProtection="1">
      <alignment horizontal="center" vertical="center"/>
      <protection hidden="1"/>
    </xf>
    <xf numFmtId="174" fontId="46" fillId="0" borderId="49" xfId="1166" applyNumberFormat="1" applyFont="1" applyBorder="1" applyAlignment="1" applyProtection="1">
      <alignment horizontal="center" vertical="center"/>
      <protection hidden="1"/>
    </xf>
    <xf numFmtId="174" fontId="46" fillId="0" borderId="50" xfId="1166" applyNumberFormat="1" applyFont="1" applyBorder="1" applyAlignment="1" applyProtection="1">
      <alignment horizontal="center" vertical="center"/>
      <protection hidden="1"/>
    </xf>
    <xf numFmtId="174" fontId="46" fillId="0" borderId="38" xfId="1166" applyNumberFormat="1" applyFont="1" applyBorder="1" applyAlignment="1" applyProtection="1">
      <alignment horizontal="center" vertical="center"/>
      <protection hidden="1"/>
    </xf>
    <xf numFmtId="0" fontId="49" fillId="0" borderId="0" xfId="1166" applyFont="1" applyAlignment="1" applyProtection="1">
      <alignment horizontal="center" vertical="center"/>
      <protection hidden="1"/>
    </xf>
    <xf numFmtId="0" fontId="53" fillId="0" borderId="0" xfId="1166" applyFont="1" applyAlignment="1" applyProtection="1">
      <alignment vertical="center"/>
      <protection hidden="1"/>
    </xf>
    <xf numFmtId="0" fontId="53" fillId="0" borderId="0" xfId="1166" applyFont="1" applyAlignment="1" applyProtection="1">
      <alignment horizontal="left" vertical="center"/>
      <protection hidden="1"/>
    </xf>
    <xf numFmtId="0" fontId="53" fillId="23" borderId="0" xfId="1166" applyFont="1" applyFill="1" applyAlignment="1" applyProtection="1">
      <alignment vertical="center"/>
      <protection hidden="1"/>
    </xf>
    <xf numFmtId="0" fontId="54" fillId="0" borderId="0" xfId="0" applyFont="1" applyAlignment="1">
      <alignment vertical="center"/>
    </xf>
    <xf numFmtId="0" fontId="53" fillId="24" borderId="0" xfId="1166" applyFont="1" applyFill="1" applyAlignment="1" applyProtection="1">
      <alignment vertical="center"/>
      <protection hidden="1"/>
    </xf>
    <xf numFmtId="0" fontId="53" fillId="22" borderId="0" xfId="1166" applyFont="1" applyFill="1" applyAlignment="1" applyProtection="1">
      <alignment vertical="center"/>
      <protection hidden="1"/>
    </xf>
    <xf numFmtId="0" fontId="53" fillId="21" borderId="0" xfId="1166" applyFont="1" applyFill="1" applyAlignment="1" applyProtection="1">
      <alignment vertical="center"/>
      <protection hidden="1"/>
    </xf>
    <xf numFmtId="0" fontId="55" fillId="0" borderId="0" xfId="1166" applyFont="1" applyAlignment="1" applyProtection="1">
      <alignment vertical="center"/>
      <protection locked="0" hidden="1"/>
    </xf>
    <xf numFmtId="0" fontId="8" fillId="21" borderId="1" xfId="1166" applyFont="1" applyFill="1" applyBorder="1" applyAlignment="1" applyProtection="1">
      <alignment horizontal="center" vertical="center"/>
      <protection hidden="1"/>
    </xf>
    <xf numFmtId="0" fontId="8" fillId="21" borderId="26" xfId="1166" applyFont="1" applyFill="1" applyBorder="1" applyAlignment="1" applyProtection="1">
      <alignment horizontal="center" vertical="center"/>
      <protection hidden="1"/>
    </xf>
    <xf numFmtId="0" fontId="8" fillId="24" borderId="1" xfId="1166" applyFont="1" applyFill="1" applyBorder="1" applyAlignment="1" applyProtection="1">
      <alignment horizontal="center" vertical="center"/>
      <protection hidden="1"/>
    </xf>
    <xf numFmtId="0" fontId="8" fillId="24" borderId="26" xfId="1166" applyFont="1" applyFill="1" applyBorder="1" applyAlignment="1" applyProtection="1">
      <alignment horizontal="center" vertical="center"/>
      <protection hidden="1"/>
    </xf>
    <xf numFmtId="0" fontId="8" fillId="22" borderId="1" xfId="1166" applyFont="1" applyFill="1" applyBorder="1" applyAlignment="1" applyProtection="1">
      <alignment horizontal="center" vertical="center"/>
      <protection hidden="1"/>
    </xf>
    <xf numFmtId="0" fontId="8" fillId="22" borderId="26" xfId="1166" applyFont="1" applyFill="1" applyBorder="1" applyAlignment="1" applyProtection="1">
      <alignment horizontal="center" vertical="center"/>
      <protection hidden="1"/>
    </xf>
    <xf numFmtId="0" fontId="8" fillId="23" borderId="26" xfId="1166" applyFont="1" applyFill="1" applyBorder="1" applyAlignment="1" applyProtection="1">
      <alignment horizontal="center" vertical="center"/>
      <protection hidden="1"/>
    </xf>
    <xf numFmtId="0" fontId="8" fillId="23" borderId="1" xfId="1166" applyFont="1" applyFill="1" applyBorder="1" applyAlignment="1" applyProtection="1">
      <alignment horizontal="center" vertical="center"/>
      <protection hidden="1"/>
    </xf>
    <xf numFmtId="176" fontId="35" fillId="18" borderId="11" xfId="1166" applyNumberFormat="1" applyFont="1" applyFill="1" applyBorder="1" applyAlignment="1" applyProtection="1">
      <alignment horizontal="center" vertical="center" textRotation="90"/>
      <protection hidden="1"/>
    </xf>
    <xf numFmtId="176" fontId="35" fillId="18" borderId="43" xfId="1166" applyNumberFormat="1" applyFont="1" applyFill="1" applyBorder="1" applyAlignment="1" applyProtection="1">
      <alignment horizontal="center" vertical="center" textRotation="90"/>
      <protection hidden="1"/>
    </xf>
    <xf numFmtId="176" fontId="35" fillId="18" borderId="44" xfId="1166" applyNumberFormat="1" applyFont="1" applyFill="1" applyBorder="1" applyAlignment="1" applyProtection="1">
      <alignment horizontal="center" vertical="center" textRotation="90"/>
      <protection hidden="1"/>
    </xf>
    <xf numFmtId="0" fontId="35" fillId="0" borderId="45" xfId="1166" applyFont="1" applyBorder="1" applyAlignment="1" applyProtection="1">
      <alignment horizontal="center" vertical="center"/>
      <protection hidden="1"/>
    </xf>
    <xf numFmtId="0" fontId="35" fillId="0" borderId="46" xfId="1166" applyFont="1" applyBorder="1" applyAlignment="1" applyProtection="1">
      <alignment horizontal="center" vertical="center"/>
      <protection hidden="1"/>
    </xf>
    <xf numFmtId="176" fontId="35" fillId="0" borderId="11" xfId="1166" applyNumberFormat="1" applyFont="1" applyBorder="1" applyAlignment="1" applyProtection="1">
      <alignment horizontal="center" vertical="center" textRotation="90"/>
      <protection hidden="1"/>
    </xf>
    <xf numFmtId="176" fontId="35" fillId="0" borderId="43" xfId="1166" applyNumberFormat="1" applyFont="1" applyBorder="1" applyAlignment="1" applyProtection="1">
      <alignment horizontal="center" vertical="center" textRotation="90"/>
      <protection hidden="1"/>
    </xf>
    <xf numFmtId="176" fontId="35" fillId="0" borderId="44" xfId="1166" applyNumberFormat="1" applyFont="1" applyBorder="1" applyAlignment="1" applyProtection="1">
      <alignment horizontal="center" vertical="center" textRotation="90"/>
      <protection hidden="1"/>
    </xf>
    <xf numFmtId="0" fontId="44" fillId="0" borderId="35" xfId="1166" applyFont="1" applyBorder="1" applyAlignment="1" applyProtection="1">
      <alignment horizontal="center" vertical="center"/>
      <protection hidden="1"/>
    </xf>
    <xf numFmtId="0" fontId="8" fillId="0" borderId="0" xfId="1166" applyFont="1" applyAlignment="1" applyProtection="1">
      <alignment horizontal="center" vertical="center"/>
      <protection hidden="1"/>
    </xf>
    <xf numFmtId="0" fontId="8" fillId="0" borderId="51" xfId="1166" applyFont="1" applyBorder="1" applyAlignment="1" applyProtection="1">
      <alignment horizontal="center" vertical="center"/>
      <protection hidden="1"/>
    </xf>
    <xf numFmtId="0" fontId="56" fillId="0" borderId="0" xfId="1166" applyFont="1" applyAlignment="1" applyProtection="1">
      <alignment horizontal="center" vertical="center"/>
      <protection locked="0" hidden="1"/>
    </xf>
    <xf numFmtId="0" fontId="55" fillId="0" borderId="0" xfId="1166" applyFont="1" applyAlignment="1" applyProtection="1">
      <alignment horizontal="left" vertical="center"/>
      <protection locked="0" hidden="1"/>
    </xf>
    <xf numFmtId="0" fontId="49" fillId="0" borderId="0" xfId="1166" applyFont="1" applyAlignment="1" applyProtection="1">
      <alignment horizontal="center" vertical="center"/>
      <protection hidden="1"/>
    </xf>
    <xf numFmtId="0" fontId="8" fillId="23" borderId="33" xfId="1166" applyFont="1" applyFill="1" applyBorder="1" applyAlignment="1" applyProtection="1">
      <alignment horizontal="center" vertical="center"/>
      <protection hidden="1"/>
    </xf>
    <xf numFmtId="0" fontId="8" fillId="23" borderId="25" xfId="1166" applyFont="1" applyFill="1" applyBorder="1" applyAlignment="1" applyProtection="1">
      <alignment horizontal="center" vertical="center"/>
      <protection hidden="1"/>
    </xf>
    <xf numFmtId="0" fontId="8" fillId="0" borderId="26" xfId="1166" applyFont="1" applyFill="1" applyBorder="1" applyAlignment="1" applyProtection="1">
      <alignment horizontal="center" vertical="center"/>
      <protection hidden="1"/>
    </xf>
    <xf numFmtId="0" fontId="8" fillId="0" borderId="1" xfId="1166" applyFont="1" applyFill="1" applyBorder="1" applyAlignment="1" applyProtection="1">
      <alignment horizontal="center" vertical="center"/>
      <protection hidden="1"/>
    </xf>
    <xf numFmtId="0" fontId="8" fillId="0" borderId="37" xfId="1166" applyFont="1" applyFill="1" applyBorder="1" applyAlignment="1" applyProtection="1">
      <alignment horizontal="center" vertical="center"/>
      <protection hidden="1"/>
    </xf>
  </cellXfs>
  <cellStyles count="1188">
    <cellStyle name="_doAspe Strančice-Hostivař_05062915 ffE 95" xfId="1" xr:uid="{00000000-0005-0000-0000-000000000000}"/>
    <cellStyle name="_Hoffmann Chrudim - 2007-12-28 CCTV 4 kamery SANYO" xfId="2" xr:uid="{00000000-0005-0000-0000-000001000000}"/>
    <cellStyle name="_Jiráňová Jan - RD Srch SLP 2007-12-27" xfId="3" xr:uid="{00000000-0005-0000-0000-000002000000}"/>
    <cellStyle name="_L Č.Velenice-Veselí nL" xfId="4" xr:uid="{00000000-0005-0000-0000-000003000000}"/>
    <cellStyle name="_L_080424 2" xfId="5" xr:uid="{00000000-0005-0000-0000-000004000000}"/>
    <cellStyle name="_L-i4 3" xfId="6" xr:uid="{00000000-0005-0000-0000-000005000000}"/>
    <cellStyle name="_PERSONAL" xfId="7" xr:uid="{00000000-0005-0000-0000-000006000000}"/>
    <cellStyle name="_PERSONAL_1" xfId="8" xr:uid="{00000000-0005-0000-0000-000007000000}"/>
    <cellStyle name="_Roleček - systém EPS ubytovna 2007-10-29" xfId="9" xr:uid="{00000000-0005-0000-0000-000008000000}"/>
    <cellStyle name="_Sešit1" xfId="10" xr:uid="{00000000-0005-0000-0000-000009000000}"/>
    <cellStyle name="_Straka RD Mašková - EZS 2007-02-15" xfId="11" xr:uid="{00000000-0005-0000-0000-00000A000000}"/>
    <cellStyle name="_Xi4 _080513_080514" xfId="12" xr:uid="{00000000-0005-0000-0000-00000B000000}"/>
    <cellStyle name="_ZŠ Hrochův Týnec - EZS + vrátník 2005-09-27" xfId="13" xr:uid="{00000000-0005-0000-0000-00000C000000}"/>
    <cellStyle name="20 % – Zvýraznění 1" xfId="14" builtinId="30" customBuiltin="1"/>
    <cellStyle name="20 % – Zvýraznění 2" xfId="15" builtinId="34" customBuiltin="1"/>
    <cellStyle name="20 % – Zvýraznění 3" xfId="16" builtinId="38" customBuiltin="1"/>
    <cellStyle name="20 % – Zvýraznění 4" xfId="17" builtinId="42" customBuiltin="1"/>
    <cellStyle name="20 % – Zvýraznění 5" xfId="18" builtinId="46" customBuiltin="1"/>
    <cellStyle name="20 % – Zvýraznění 6" xfId="19" builtinId="50" customBuiltin="1"/>
    <cellStyle name="40 % – Zvýraznění 1" xfId="20" builtinId="31" customBuiltin="1"/>
    <cellStyle name="40 % – Zvýraznění 2" xfId="21" builtinId="35" customBuiltin="1"/>
    <cellStyle name="40 % – Zvýraznění 3" xfId="22" builtinId="39" customBuiltin="1"/>
    <cellStyle name="40 % – Zvýraznění 4" xfId="23" builtinId="43" customBuiltin="1"/>
    <cellStyle name="40 % – Zvýraznění 5" xfId="24" builtinId="47" customBuiltin="1"/>
    <cellStyle name="40 % – Zvýraznění 6" xfId="25" builtinId="51" customBuiltin="1"/>
    <cellStyle name="60 % – Zvýraznění 1" xfId="26" builtinId="32" customBuiltin="1"/>
    <cellStyle name="60 % – Zvýraznění 2" xfId="27" builtinId="36" customBuiltin="1"/>
    <cellStyle name="60 % – Zvýraznění 3" xfId="28" builtinId="40" customBuiltin="1"/>
    <cellStyle name="60 % – Zvýraznění 4" xfId="29" builtinId="44" customBuiltin="1"/>
    <cellStyle name="60 % – Zvýraznění 5" xfId="30" builtinId="48" customBuiltin="1"/>
    <cellStyle name="60 % – Zvýraznění 6" xfId="31" builtinId="52" customBuiltin="1"/>
    <cellStyle name="anglický" xfId="32" xr:uid="{00000000-0005-0000-0000-00001F000000}"/>
    <cellStyle name="Celkem" xfId="33" builtinId="25" customBuiltin="1"/>
    <cellStyle name="Comma [0]_laroux" xfId="34" xr:uid="{00000000-0005-0000-0000-000021000000}"/>
    <cellStyle name="Comma_laroux" xfId="35" xr:uid="{00000000-0005-0000-0000-000022000000}"/>
    <cellStyle name="Currency [0]_laroux" xfId="36" xr:uid="{00000000-0005-0000-0000-000023000000}"/>
    <cellStyle name="Currency_laroux" xfId="37" xr:uid="{00000000-0005-0000-0000-000024000000}"/>
    <cellStyle name="čárky 2" xfId="38" xr:uid="{00000000-0005-0000-0000-000025000000}"/>
    <cellStyle name="Dziesiętny [0]_laroux" xfId="39" xr:uid="{00000000-0005-0000-0000-000026000000}"/>
    <cellStyle name="Dziesiętny_laroux" xfId="40" xr:uid="{00000000-0005-0000-0000-000027000000}"/>
    <cellStyle name="Euro" xfId="41" xr:uid="{00000000-0005-0000-0000-000028000000}"/>
    <cellStyle name="Font_Ariel_Small" xfId="42" xr:uid="{00000000-0005-0000-0000-000029000000}"/>
    <cellStyle name="hlavicka" xfId="43" xr:uid="{00000000-0005-0000-0000-00002A000000}"/>
    <cellStyle name="Hypertextový odkaz 2" xfId="44" xr:uid="{00000000-0005-0000-0000-00002B000000}"/>
    <cellStyle name="Kontrolní buňka" xfId="46" builtinId="23" customBuiltin="1"/>
    <cellStyle name="muj" xfId="47" xr:uid="{00000000-0005-0000-0000-00002E000000}"/>
    <cellStyle name="Nadpis 1" xfId="48" builtinId="16" customBuiltin="1"/>
    <cellStyle name="Nadpis 2" xfId="49" builtinId="17" customBuiltin="1"/>
    <cellStyle name="Nadpis 3" xfId="50" builtinId="18" customBuiltin="1"/>
    <cellStyle name="Nadpis 4" xfId="51" builtinId="19" customBuiltin="1"/>
    <cellStyle name="Název" xfId="52" builtinId="15" customBuiltin="1"/>
    <cellStyle name="Neutrální" xfId="53" builtinId="28" customBuiltin="1"/>
    <cellStyle name="Normal_A" xfId="54" xr:uid="{00000000-0005-0000-0000-000035000000}"/>
    <cellStyle name="Normální" xfId="0" builtinId="0"/>
    <cellStyle name="normální 10" xfId="55" xr:uid="{00000000-0005-0000-0000-000037000000}"/>
    <cellStyle name="normální 10 10" xfId="56" xr:uid="{00000000-0005-0000-0000-000038000000}"/>
    <cellStyle name="normální 10 11" xfId="57" xr:uid="{00000000-0005-0000-0000-000039000000}"/>
    <cellStyle name="normální 10 12" xfId="58" xr:uid="{00000000-0005-0000-0000-00003A000000}"/>
    <cellStyle name="normální 10 13" xfId="59" xr:uid="{00000000-0005-0000-0000-00003B000000}"/>
    <cellStyle name="normální 10 14" xfId="60" xr:uid="{00000000-0005-0000-0000-00003C000000}"/>
    <cellStyle name="normální 10 15" xfId="61" xr:uid="{00000000-0005-0000-0000-00003D000000}"/>
    <cellStyle name="normální 10 16" xfId="62" xr:uid="{00000000-0005-0000-0000-00003E000000}"/>
    <cellStyle name="normální 10 17" xfId="63" xr:uid="{00000000-0005-0000-0000-00003F000000}"/>
    <cellStyle name="normální 10 18" xfId="64" xr:uid="{00000000-0005-0000-0000-000040000000}"/>
    <cellStyle name="normální 10 19" xfId="65" xr:uid="{00000000-0005-0000-0000-000041000000}"/>
    <cellStyle name="normální 10 2" xfId="66" xr:uid="{00000000-0005-0000-0000-000042000000}"/>
    <cellStyle name="normální 10 20" xfId="67" xr:uid="{00000000-0005-0000-0000-000043000000}"/>
    <cellStyle name="normální 10 21" xfId="68" xr:uid="{00000000-0005-0000-0000-000044000000}"/>
    <cellStyle name="normální 10 22" xfId="69" xr:uid="{00000000-0005-0000-0000-000045000000}"/>
    <cellStyle name="normální 10 3" xfId="70" xr:uid="{00000000-0005-0000-0000-000046000000}"/>
    <cellStyle name="normální 10 4" xfId="71" xr:uid="{00000000-0005-0000-0000-000047000000}"/>
    <cellStyle name="normální 10 5" xfId="72" xr:uid="{00000000-0005-0000-0000-000048000000}"/>
    <cellStyle name="normální 10 6" xfId="73" xr:uid="{00000000-0005-0000-0000-000049000000}"/>
    <cellStyle name="normální 10 7" xfId="74" xr:uid="{00000000-0005-0000-0000-00004A000000}"/>
    <cellStyle name="normální 10 8" xfId="75" xr:uid="{00000000-0005-0000-0000-00004B000000}"/>
    <cellStyle name="normální 10 9" xfId="76" xr:uid="{00000000-0005-0000-0000-00004C000000}"/>
    <cellStyle name="normální 10_DTI popisovník_091102" xfId="77" xr:uid="{00000000-0005-0000-0000-00004D000000}"/>
    <cellStyle name="normální 100" xfId="78" xr:uid="{00000000-0005-0000-0000-00004E000000}"/>
    <cellStyle name="normální 100 10" xfId="79" xr:uid="{00000000-0005-0000-0000-00004F000000}"/>
    <cellStyle name="normální 100 11" xfId="80" xr:uid="{00000000-0005-0000-0000-000050000000}"/>
    <cellStyle name="normální 100 12" xfId="81" xr:uid="{00000000-0005-0000-0000-000051000000}"/>
    <cellStyle name="normální 100 13" xfId="82" xr:uid="{00000000-0005-0000-0000-000052000000}"/>
    <cellStyle name="normální 100 14" xfId="83" xr:uid="{00000000-0005-0000-0000-000053000000}"/>
    <cellStyle name="normální 100 15" xfId="84" xr:uid="{00000000-0005-0000-0000-000054000000}"/>
    <cellStyle name="normální 100 16" xfId="85" xr:uid="{00000000-0005-0000-0000-000055000000}"/>
    <cellStyle name="normální 100 17" xfId="86" xr:uid="{00000000-0005-0000-0000-000056000000}"/>
    <cellStyle name="normální 100 18" xfId="87" xr:uid="{00000000-0005-0000-0000-000057000000}"/>
    <cellStyle name="normální 100 19" xfId="88" xr:uid="{00000000-0005-0000-0000-000058000000}"/>
    <cellStyle name="normální 100 2" xfId="89" xr:uid="{00000000-0005-0000-0000-000059000000}"/>
    <cellStyle name="normální 100 20" xfId="90" xr:uid="{00000000-0005-0000-0000-00005A000000}"/>
    <cellStyle name="normální 100 21" xfId="91" xr:uid="{00000000-0005-0000-0000-00005B000000}"/>
    <cellStyle name="normální 100 22" xfId="92" xr:uid="{00000000-0005-0000-0000-00005C000000}"/>
    <cellStyle name="normální 100 3" xfId="93" xr:uid="{00000000-0005-0000-0000-00005D000000}"/>
    <cellStyle name="normální 100 4" xfId="94" xr:uid="{00000000-0005-0000-0000-00005E000000}"/>
    <cellStyle name="normální 100 5" xfId="95" xr:uid="{00000000-0005-0000-0000-00005F000000}"/>
    <cellStyle name="normální 100 6" xfId="96" xr:uid="{00000000-0005-0000-0000-000060000000}"/>
    <cellStyle name="normální 100 7" xfId="97" xr:uid="{00000000-0005-0000-0000-000061000000}"/>
    <cellStyle name="normální 100 8" xfId="98" xr:uid="{00000000-0005-0000-0000-000062000000}"/>
    <cellStyle name="normální 100 9" xfId="99" xr:uid="{00000000-0005-0000-0000-000063000000}"/>
    <cellStyle name="normální 101" xfId="100" xr:uid="{00000000-0005-0000-0000-000064000000}"/>
    <cellStyle name="normální 101 10" xfId="101" xr:uid="{00000000-0005-0000-0000-000065000000}"/>
    <cellStyle name="normální 101 11" xfId="102" xr:uid="{00000000-0005-0000-0000-000066000000}"/>
    <cellStyle name="normální 101 12" xfId="103" xr:uid="{00000000-0005-0000-0000-000067000000}"/>
    <cellStyle name="normální 101 13" xfId="104" xr:uid="{00000000-0005-0000-0000-000068000000}"/>
    <cellStyle name="normální 101 14" xfId="105" xr:uid="{00000000-0005-0000-0000-000069000000}"/>
    <cellStyle name="normální 101 15" xfId="106" xr:uid="{00000000-0005-0000-0000-00006A000000}"/>
    <cellStyle name="normální 101 16" xfId="107" xr:uid="{00000000-0005-0000-0000-00006B000000}"/>
    <cellStyle name="normální 101 17" xfId="108" xr:uid="{00000000-0005-0000-0000-00006C000000}"/>
    <cellStyle name="normální 101 18" xfId="109" xr:uid="{00000000-0005-0000-0000-00006D000000}"/>
    <cellStyle name="normální 101 19" xfId="110" xr:uid="{00000000-0005-0000-0000-00006E000000}"/>
    <cellStyle name="normální 101 2" xfId="111" xr:uid="{00000000-0005-0000-0000-00006F000000}"/>
    <cellStyle name="normální 101 20" xfId="112" xr:uid="{00000000-0005-0000-0000-000070000000}"/>
    <cellStyle name="normální 101 21" xfId="113" xr:uid="{00000000-0005-0000-0000-000071000000}"/>
    <cellStyle name="normální 101 22" xfId="114" xr:uid="{00000000-0005-0000-0000-000072000000}"/>
    <cellStyle name="normální 101 3" xfId="115" xr:uid="{00000000-0005-0000-0000-000073000000}"/>
    <cellStyle name="normální 101 4" xfId="116" xr:uid="{00000000-0005-0000-0000-000074000000}"/>
    <cellStyle name="normální 101 5" xfId="117" xr:uid="{00000000-0005-0000-0000-000075000000}"/>
    <cellStyle name="normální 101 6" xfId="118" xr:uid="{00000000-0005-0000-0000-000076000000}"/>
    <cellStyle name="normální 101 7" xfId="119" xr:uid="{00000000-0005-0000-0000-000077000000}"/>
    <cellStyle name="normální 101 8" xfId="120" xr:uid="{00000000-0005-0000-0000-000078000000}"/>
    <cellStyle name="normální 101 9" xfId="121" xr:uid="{00000000-0005-0000-0000-000079000000}"/>
    <cellStyle name="normální 102" xfId="122" xr:uid="{00000000-0005-0000-0000-00007A000000}"/>
    <cellStyle name="normální 102 10" xfId="123" xr:uid="{00000000-0005-0000-0000-00007B000000}"/>
    <cellStyle name="normální 102 11" xfId="124" xr:uid="{00000000-0005-0000-0000-00007C000000}"/>
    <cellStyle name="normální 102 12" xfId="125" xr:uid="{00000000-0005-0000-0000-00007D000000}"/>
    <cellStyle name="normální 102 13" xfId="126" xr:uid="{00000000-0005-0000-0000-00007E000000}"/>
    <cellStyle name="normální 102 14" xfId="127" xr:uid="{00000000-0005-0000-0000-00007F000000}"/>
    <cellStyle name="normální 102 15" xfId="128" xr:uid="{00000000-0005-0000-0000-000080000000}"/>
    <cellStyle name="normální 102 16" xfId="129" xr:uid="{00000000-0005-0000-0000-000081000000}"/>
    <cellStyle name="normální 102 17" xfId="130" xr:uid="{00000000-0005-0000-0000-000082000000}"/>
    <cellStyle name="normální 102 18" xfId="131" xr:uid="{00000000-0005-0000-0000-000083000000}"/>
    <cellStyle name="normální 102 19" xfId="132" xr:uid="{00000000-0005-0000-0000-000084000000}"/>
    <cellStyle name="normální 102 2" xfId="133" xr:uid="{00000000-0005-0000-0000-000085000000}"/>
    <cellStyle name="normální 102 20" xfId="134" xr:uid="{00000000-0005-0000-0000-000086000000}"/>
    <cellStyle name="normální 102 21" xfId="135" xr:uid="{00000000-0005-0000-0000-000087000000}"/>
    <cellStyle name="normální 102 22" xfId="136" xr:uid="{00000000-0005-0000-0000-000088000000}"/>
    <cellStyle name="normální 102 3" xfId="137" xr:uid="{00000000-0005-0000-0000-000089000000}"/>
    <cellStyle name="normální 102 4" xfId="138" xr:uid="{00000000-0005-0000-0000-00008A000000}"/>
    <cellStyle name="normální 102 5" xfId="139" xr:uid="{00000000-0005-0000-0000-00008B000000}"/>
    <cellStyle name="normální 102 6" xfId="140" xr:uid="{00000000-0005-0000-0000-00008C000000}"/>
    <cellStyle name="normální 102 7" xfId="141" xr:uid="{00000000-0005-0000-0000-00008D000000}"/>
    <cellStyle name="normální 102 8" xfId="142" xr:uid="{00000000-0005-0000-0000-00008E000000}"/>
    <cellStyle name="normální 102 9" xfId="143" xr:uid="{00000000-0005-0000-0000-00008F000000}"/>
    <cellStyle name="normální 103" xfId="144" xr:uid="{00000000-0005-0000-0000-000090000000}"/>
    <cellStyle name="normální 103 10" xfId="145" xr:uid="{00000000-0005-0000-0000-000091000000}"/>
    <cellStyle name="normální 103 11" xfId="146" xr:uid="{00000000-0005-0000-0000-000092000000}"/>
    <cellStyle name="normální 103 12" xfId="147" xr:uid="{00000000-0005-0000-0000-000093000000}"/>
    <cellStyle name="normální 103 13" xfId="148" xr:uid="{00000000-0005-0000-0000-000094000000}"/>
    <cellStyle name="normální 103 14" xfId="149" xr:uid="{00000000-0005-0000-0000-000095000000}"/>
    <cellStyle name="normální 103 15" xfId="150" xr:uid="{00000000-0005-0000-0000-000096000000}"/>
    <cellStyle name="normální 103 16" xfId="151" xr:uid="{00000000-0005-0000-0000-000097000000}"/>
    <cellStyle name="normální 103 17" xfId="152" xr:uid="{00000000-0005-0000-0000-000098000000}"/>
    <cellStyle name="normální 103 18" xfId="153" xr:uid="{00000000-0005-0000-0000-000099000000}"/>
    <cellStyle name="normální 103 19" xfId="154" xr:uid="{00000000-0005-0000-0000-00009A000000}"/>
    <cellStyle name="normální 103 2" xfId="155" xr:uid="{00000000-0005-0000-0000-00009B000000}"/>
    <cellStyle name="normální 103 20" xfId="156" xr:uid="{00000000-0005-0000-0000-00009C000000}"/>
    <cellStyle name="normální 103 21" xfId="157" xr:uid="{00000000-0005-0000-0000-00009D000000}"/>
    <cellStyle name="normální 103 22" xfId="158" xr:uid="{00000000-0005-0000-0000-00009E000000}"/>
    <cellStyle name="normální 103 3" xfId="159" xr:uid="{00000000-0005-0000-0000-00009F000000}"/>
    <cellStyle name="normální 103 4" xfId="160" xr:uid="{00000000-0005-0000-0000-0000A0000000}"/>
    <cellStyle name="normální 103 5" xfId="161" xr:uid="{00000000-0005-0000-0000-0000A1000000}"/>
    <cellStyle name="normální 103 6" xfId="162" xr:uid="{00000000-0005-0000-0000-0000A2000000}"/>
    <cellStyle name="normální 103 7" xfId="163" xr:uid="{00000000-0005-0000-0000-0000A3000000}"/>
    <cellStyle name="normální 103 8" xfId="164" xr:uid="{00000000-0005-0000-0000-0000A4000000}"/>
    <cellStyle name="normální 103 9" xfId="165" xr:uid="{00000000-0005-0000-0000-0000A5000000}"/>
    <cellStyle name="normální 104" xfId="166" xr:uid="{00000000-0005-0000-0000-0000A6000000}"/>
    <cellStyle name="normální 104 10" xfId="167" xr:uid="{00000000-0005-0000-0000-0000A7000000}"/>
    <cellStyle name="normální 104 11" xfId="168" xr:uid="{00000000-0005-0000-0000-0000A8000000}"/>
    <cellStyle name="normální 104 12" xfId="169" xr:uid="{00000000-0005-0000-0000-0000A9000000}"/>
    <cellStyle name="normální 104 13" xfId="170" xr:uid="{00000000-0005-0000-0000-0000AA000000}"/>
    <cellStyle name="normální 104 14" xfId="171" xr:uid="{00000000-0005-0000-0000-0000AB000000}"/>
    <cellStyle name="normální 104 15" xfId="172" xr:uid="{00000000-0005-0000-0000-0000AC000000}"/>
    <cellStyle name="normální 104 16" xfId="173" xr:uid="{00000000-0005-0000-0000-0000AD000000}"/>
    <cellStyle name="normální 104 17" xfId="174" xr:uid="{00000000-0005-0000-0000-0000AE000000}"/>
    <cellStyle name="normální 104 18" xfId="175" xr:uid="{00000000-0005-0000-0000-0000AF000000}"/>
    <cellStyle name="normální 104 19" xfId="176" xr:uid="{00000000-0005-0000-0000-0000B0000000}"/>
    <cellStyle name="normální 104 2" xfId="177" xr:uid="{00000000-0005-0000-0000-0000B1000000}"/>
    <cellStyle name="normální 104 20" xfId="178" xr:uid="{00000000-0005-0000-0000-0000B2000000}"/>
    <cellStyle name="normální 104 21" xfId="179" xr:uid="{00000000-0005-0000-0000-0000B3000000}"/>
    <cellStyle name="normální 104 22" xfId="180" xr:uid="{00000000-0005-0000-0000-0000B4000000}"/>
    <cellStyle name="normální 104 3" xfId="181" xr:uid="{00000000-0005-0000-0000-0000B5000000}"/>
    <cellStyle name="normální 104 4" xfId="182" xr:uid="{00000000-0005-0000-0000-0000B6000000}"/>
    <cellStyle name="normální 104 5" xfId="183" xr:uid="{00000000-0005-0000-0000-0000B7000000}"/>
    <cellStyle name="normální 104 6" xfId="184" xr:uid="{00000000-0005-0000-0000-0000B8000000}"/>
    <cellStyle name="normální 104 7" xfId="185" xr:uid="{00000000-0005-0000-0000-0000B9000000}"/>
    <cellStyle name="normální 104 8" xfId="186" xr:uid="{00000000-0005-0000-0000-0000BA000000}"/>
    <cellStyle name="normální 104 9" xfId="187" xr:uid="{00000000-0005-0000-0000-0000BB000000}"/>
    <cellStyle name="normální 105" xfId="188" xr:uid="{00000000-0005-0000-0000-0000BC000000}"/>
    <cellStyle name="normální 105 10" xfId="189" xr:uid="{00000000-0005-0000-0000-0000BD000000}"/>
    <cellStyle name="normální 105 11" xfId="190" xr:uid="{00000000-0005-0000-0000-0000BE000000}"/>
    <cellStyle name="normální 105 12" xfId="191" xr:uid="{00000000-0005-0000-0000-0000BF000000}"/>
    <cellStyle name="normální 105 13" xfId="192" xr:uid="{00000000-0005-0000-0000-0000C0000000}"/>
    <cellStyle name="normální 105 14" xfId="193" xr:uid="{00000000-0005-0000-0000-0000C1000000}"/>
    <cellStyle name="normální 105 15" xfId="194" xr:uid="{00000000-0005-0000-0000-0000C2000000}"/>
    <cellStyle name="normální 105 16" xfId="195" xr:uid="{00000000-0005-0000-0000-0000C3000000}"/>
    <cellStyle name="normální 105 17" xfId="196" xr:uid="{00000000-0005-0000-0000-0000C4000000}"/>
    <cellStyle name="normální 105 18" xfId="197" xr:uid="{00000000-0005-0000-0000-0000C5000000}"/>
    <cellStyle name="normální 105 19" xfId="198" xr:uid="{00000000-0005-0000-0000-0000C6000000}"/>
    <cellStyle name="normální 105 2" xfId="199" xr:uid="{00000000-0005-0000-0000-0000C7000000}"/>
    <cellStyle name="normální 105 20" xfId="200" xr:uid="{00000000-0005-0000-0000-0000C8000000}"/>
    <cellStyle name="normální 105 21" xfId="201" xr:uid="{00000000-0005-0000-0000-0000C9000000}"/>
    <cellStyle name="normální 105 22" xfId="202" xr:uid="{00000000-0005-0000-0000-0000CA000000}"/>
    <cellStyle name="normální 105 3" xfId="203" xr:uid="{00000000-0005-0000-0000-0000CB000000}"/>
    <cellStyle name="normální 105 4" xfId="204" xr:uid="{00000000-0005-0000-0000-0000CC000000}"/>
    <cellStyle name="normální 105 5" xfId="205" xr:uid="{00000000-0005-0000-0000-0000CD000000}"/>
    <cellStyle name="normální 105 6" xfId="206" xr:uid="{00000000-0005-0000-0000-0000CE000000}"/>
    <cellStyle name="normální 105 7" xfId="207" xr:uid="{00000000-0005-0000-0000-0000CF000000}"/>
    <cellStyle name="normální 105 8" xfId="208" xr:uid="{00000000-0005-0000-0000-0000D0000000}"/>
    <cellStyle name="normální 105 9" xfId="209" xr:uid="{00000000-0005-0000-0000-0000D1000000}"/>
    <cellStyle name="normální 106" xfId="210" xr:uid="{00000000-0005-0000-0000-0000D2000000}"/>
    <cellStyle name="normální 106 10" xfId="211" xr:uid="{00000000-0005-0000-0000-0000D3000000}"/>
    <cellStyle name="normální 106 11" xfId="212" xr:uid="{00000000-0005-0000-0000-0000D4000000}"/>
    <cellStyle name="normální 106 12" xfId="213" xr:uid="{00000000-0005-0000-0000-0000D5000000}"/>
    <cellStyle name="normální 106 13" xfId="214" xr:uid="{00000000-0005-0000-0000-0000D6000000}"/>
    <cellStyle name="normální 106 14" xfId="215" xr:uid="{00000000-0005-0000-0000-0000D7000000}"/>
    <cellStyle name="normální 106 15" xfId="216" xr:uid="{00000000-0005-0000-0000-0000D8000000}"/>
    <cellStyle name="normální 106 16" xfId="217" xr:uid="{00000000-0005-0000-0000-0000D9000000}"/>
    <cellStyle name="normální 106 17" xfId="218" xr:uid="{00000000-0005-0000-0000-0000DA000000}"/>
    <cellStyle name="normální 106 18" xfId="219" xr:uid="{00000000-0005-0000-0000-0000DB000000}"/>
    <cellStyle name="normální 106 19" xfId="220" xr:uid="{00000000-0005-0000-0000-0000DC000000}"/>
    <cellStyle name="normální 106 2" xfId="221" xr:uid="{00000000-0005-0000-0000-0000DD000000}"/>
    <cellStyle name="normální 106 20" xfId="222" xr:uid="{00000000-0005-0000-0000-0000DE000000}"/>
    <cellStyle name="normální 106 21" xfId="223" xr:uid="{00000000-0005-0000-0000-0000DF000000}"/>
    <cellStyle name="normální 106 22" xfId="224" xr:uid="{00000000-0005-0000-0000-0000E0000000}"/>
    <cellStyle name="normální 106 3" xfId="225" xr:uid="{00000000-0005-0000-0000-0000E1000000}"/>
    <cellStyle name="normální 106 4" xfId="226" xr:uid="{00000000-0005-0000-0000-0000E2000000}"/>
    <cellStyle name="normální 106 5" xfId="227" xr:uid="{00000000-0005-0000-0000-0000E3000000}"/>
    <cellStyle name="normální 106 6" xfId="228" xr:uid="{00000000-0005-0000-0000-0000E4000000}"/>
    <cellStyle name="normální 106 7" xfId="229" xr:uid="{00000000-0005-0000-0000-0000E5000000}"/>
    <cellStyle name="normální 106 8" xfId="230" xr:uid="{00000000-0005-0000-0000-0000E6000000}"/>
    <cellStyle name="normální 106 9" xfId="231" xr:uid="{00000000-0005-0000-0000-0000E7000000}"/>
    <cellStyle name="normální 107" xfId="232" xr:uid="{00000000-0005-0000-0000-0000E8000000}"/>
    <cellStyle name="normální 107 10" xfId="233" xr:uid="{00000000-0005-0000-0000-0000E9000000}"/>
    <cellStyle name="normální 107 11" xfId="234" xr:uid="{00000000-0005-0000-0000-0000EA000000}"/>
    <cellStyle name="normální 107 12" xfId="235" xr:uid="{00000000-0005-0000-0000-0000EB000000}"/>
    <cellStyle name="normální 107 13" xfId="236" xr:uid="{00000000-0005-0000-0000-0000EC000000}"/>
    <cellStyle name="normální 107 14" xfId="237" xr:uid="{00000000-0005-0000-0000-0000ED000000}"/>
    <cellStyle name="normální 107 15" xfId="238" xr:uid="{00000000-0005-0000-0000-0000EE000000}"/>
    <cellStyle name="normální 107 16" xfId="239" xr:uid="{00000000-0005-0000-0000-0000EF000000}"/>
    <cellStyle name="normální 107 17" xfId="240" xr:uid="{00000000-0005-0000-0000-0000F0000000}"/>
    <cellStyle name="normální 107 18" xfId="241" xr:uid="{00000000-0005-0000-0000-0000F1000000}"/>
    <cellStyle name="normální 107 19" xfId="242" xr:uid="{00000000-0005-0000-0000-0000F2000000}"/>
    <cellStyle name="normální 107 2" xfId="243" xr:uid="{00000000-0005-0000-0000-0000F3000000}"/>
    <cellStyle name="normální 107 20" xfId="244" xr:uid="{00000000-0005-0000-0000-0000F4000000}"/>
    <cellStyle name="normální 107 21" xfId="245" xr:uid="{00000000-0005-0000-0000-0000F5000000}"/>
    <cellStyle name="normální 107 22" xfId="246" xr:uid="{00000000-0005-0000-0000-0000F6000000}"/>
    <cellStyle name="normální 107 3" xfId="247" xr:uid="{00000000-0005-0000-0000-0000F7000000}"/>
    <cellStyle name="normální 107 4" xfId="248" xr:uid="{00000000-0005-0000-0000-0000F8000000}"/>
    <cellStyle name="normální 107 5" xfId="249" xr:uid="{00000000-0005-0000-0000-0000F9000000}"/>
    <cellStyle name="normální 107 6" xfId="250" xr:uid="{00000000-0005-0000-0000-0000FA000000}"/>
    <cellStyle name="normální 107 7" xfId="251" xr:uid="{00000000-0005-0000-0000-0000FB000000}"/>
    <cellStyle name="normální 107 8" xfId="252" xr:uid="{00000000-0005-0000-0000-0000FC000000}"/>
    <cellStyle name="normální 107 9" xfId="253" xr:uid="{00000000-0005-0000-0000-0000FD000000}"/>
    <cellStyle name="normální 108" xfId="254" xr:uid="{00000000-0005-0000-0000-0000FE000000}"/>
    <cellStyle name="normální 108 10" xfId="255" xr:uid="{00000000-0005-0000-0000-0000FF000000}"/>
    <cellStyle name="normální 108 11" xfId="256" xr:uid="{00000000-0005-0000-0000-000000010000}"/>
    <cellStyle name="normální 108 12" xfId="257" xr:uid="{00000000-0005-0000-0000-000001010000}"/>
    <cellStyle name="normální 108 13" xfId="258" xr:uid="{00000000-0005-0000-0000-000002010000}"/>
    <cellStyle name="normální 108 14" xfId="259" xr:uid="{00000000-0005-0000-0000-000003010000}"/>
    <cellStyle name="normální 108 15" xfId="260" xr:uid="{00000000-0005-0000-0000-000004010000}"/>
    <cellStyle name="normální 108 16" xfId="261" xr:uid="{00000000-0005-0000-0000-000005010000}"/>
    <cellStyle name="normální 108 17" xfId="262" xr:uid="{00000000-0005-0000-0000-000006010000}"/>
    <cellStyle name="normální 108 18" xfId="263" xr:uid="{00000000-0005-0000-0000-000007010000}"/>
    <cellStyle name="normální 108 19" xfId="264" xr:uid="{00000000-0005-0000-0000-000008010000}"/>
    <cellStyle name="normální 108 2" xfId="265" xr:uid="{00000000-0005-0000-0000-000009010000}"/>
    <cellStyle name="normální 108 20" xfId="266" xr:uid="{00000000-0005-0000-0000-00000A010000}"/>
    <cellStyle name="normální 108 21" xfId="267" xr:uid="{00000000-0005-0000-0000-00000B010000}"/>
    <cellStyle name="normální 108 22" xfId="268" xr:uid="{00000000-0005-0000-0000-00000C010000}"/>
    <cellStyle name="normální 108 3" xfId="269" xr:uid="{00000000-0005-0000-0000-00000D010000}"/>
    <cellStyle name="normální 108 4" xfId="270" xr:uid="{00000000-0005-0000-0000-00000E010000}"/>
    <cellStyle name="normální 108 5" xfId="271" xr:uid="{00000000-0005-0000-0000-00000F010000}"/>
    <cellStyle name="normální 108 6" xfId="272" xr:uid="{00000000-0005-0000-0000-000010010000}"/>
    <cellStyle name="normální 108 7" xfId="273" xr:uid="{00000000-0005-0000-0000-000011010000}"/>
    <cellStyle name="normální 108 8" xfId="274" xr:uid="{00000000-0005-0000-0000-000012010000}"/>
    <cellStyle name="normální 108 9" xfId="275" xr:uid="{00000000-0005-0000-0000-000013010000}"/>
    <cellStyle name="normální 109" xfId="276" xr:uid="{00000000-0005-0000-0000-000014010000}"/>
    <cellStyle name="normální 109 10" xfId="277" xr:uid="{00000000-0005-0000-0000-000015010000}"/>
    <cellStyle name="normální 109 11" xfId="278" xr:uid="{00000000-0005-0000-0000-000016010000}"/>
    <cellStyle name="normální 109 12" xfId="279" xr:uid="{00000000-0005-0000-0000-000017010000}"/>
    <cellStyle name="normální 109 13" xfId="280" xr:uid="{00000000-0005-0000-0000-000018010000}"/>
    <cellStyle name="normální 109 14" xfId="281" xr:uid="{00000000-0005-0000-0000-000019010000}"/>
    <cellStyle name="normální 109 15" xfId="282" xr:uid="{00000000-0005-0000-0000-00001A010000}"/>
    <cellStyle name="normální 109 16" xfId="283" xr:uid="{00000000-0005-0000-0000-00001B010000}"/>
    <cellStyle name="normální 109 17" xfId="284" xr:uid="{00000000-0005-0000-0000-00001C010000}"/>
    <cellStyle name="normální 109 18" xfId="285" xr:uid="{00000000-0005-0000-0000-00001D010000}"/>
    <cellStyle name="normální 109 19" xfId="286" xr:uid="{00000000-0005-0000-0000-00001E010000}"/>
    <cellStyle name="normální 109 2" xfId="287" xr:uid="{00000000-0005-0000-0000-00001F010000}"/>
    <cellStyle name="normální 109 20" xfId="288" xr:uid="{00000000-0005-0000-0000-000020010000}"/>
    <cellStyle name="normální 109 21" xfId="289" xr:uid="{00000000-0005-0000-0000-000021010000}"/>
    <cellStyle name="normální 109 22" xfId="290" xr:uid="{00000000-0005-0000-0000-000022010000}"/>
    <cellStyle name="normální 109 23" xfId="291" xr:uid="{00000000-0005-0000-0000-000023010000}"/>
    <cellStyle name="normální 109 3" xfId="292" xr:uid="{00000000-0005-0000-0000-000024010000}"/>
    <cellStyle name="normální 109 4" xfId="293" xr:uid="{00000000-0005-0000-0000-000025010000}"/>
    <cellStyle name="normální 109 5" xfId="294" xr:uid="{00000000-0005-0000-0000-000026010000}"/>
    <cellStyle name="normální 109 6" xfId="295" xr:uid="{00000000-0005-0000-0000-000027010000}"/>
    <cellStyle name="normální 109 7" xfId="296" xr:uid="{00000000-0005-0000-0000-000028010000}"/>
    <cellStyle name="normální 109 8" xfId="297" xr:uid="{00000000-0005-0000-0000-000029010000}"/>
    <cellStyle name="normální 109 9" xfId="298" xr:uid="{00000000-0005-0000-0000-00002A010000}"/>
    <cellStyle name="normální 11" xfId="299" xr:uid="{00000000-0005-0000-0000-00002B010000}"/>
    <cellStyle name="normální 110" xfId="300" xr:uid="{00000000-0005-0000-0000-00002C010000}"/>
    <cellStyle name="normální 110 10" xfId="301" xr:uid="{00000000-0005-0000-0000-00002D010000}"/>
    <cellStyle name="normální 110 11" xfId="302" xr:uid="{00000000-0005-0000-0000-00002E010000}"/>
    <cellStyle name="normální 110 12" xfId="303" xr:uid="{00000000-0005-0000-0000-00002F010000}"/>
    <cellStyle name="normální 110 13" xfId="304" xr:uid="{00000000-0005-0000-0000-000030010000}"/>
    <cellStyle name="normální 110 14" xfId="305" xr:uid="{00000000-0005-0000-0000-000031010000}"/>
    <cellStyle name="normální 110 15" xfId="306" xr:uid="{00000000-0005-0000-0000-000032010000}"/>
    <cellStyle name="normální 110 16" xfId="307" xr:uid="{00000000-0005-0000-0000-000033010000}"/>
    <cellStyle name="normální 110 17" xfId="308" xr:uid="{00000000-0005-0000-0000-000034010000}"/>
    <cellStyle name="normální 110 18" xfId="309" xr:uid="{00000000-0005-0000-0000-000035010000}"/>
    <cellStyle name="normální 110 19" xfId="310" xr:uid="{00000000-0005-0000-0000-000036010000}"/>
    <cellStyle name="normální 110 2" xfId="311" xr:uid="{00000000-0005-0000-0000-000037010000}"/>
    <cellStyle name="normální 110 20" xfId="312" xr:uid="{00000000-0005-0000-0000-000038010000}"/>
    <cellStyle name="normální 110 21" xfId="313" xr:uid="{00000000-0005-0000-0000-000039010000}"/>
    <cellStyle name="normální 110 22" xfId="314" xr:uid="{00000000-0005-0000-0000-00003A010000}"/>
    <cellStyle name="normální 110 23" xfId="315" xr:uid="{00000000-0005-0000-0000-00003B010000}"/>
    <cellStyle name="normální 110 3" xfId="316" xr:uid="{00000000-0005-0000-0000-00003C010000}"/>
    <cellStyle name="normální 110 4" xfId="317" xr:uid="{00000000-0005-0000-0000-00003D010000}"/>
    <cellStyle name="normální 110 5" xfId="318" xr:uid="{00000000-0005-0000-0000-00003E010000}"/>
    <cellStyle name="normální 110 6" xfId="319" xr:uid="{00000000-0005-0000-0000-00003F010000}"/>
    <cellStyle name="normální 110 7" xfId="320" xr:uid="{00000000-0005-0000-0000-000040010000}"/>
    <cellStyle name="normální 110 8" xfId="321" xr:uid="{00000000-0005-0000-0000-000041010000}"/>
    <cellStyle name="normální 110 9" xfId="322" xr:uid="{00000000-0005-0000-0000-000042010000}"/>
    <cellStyle name="normální 111" xfId="323" xr:uid="{00000000-0005-0000-0000-000043010000}"/>
    <cellStyle name="normální 111 10" xfId="324" xr:uid="{00000000-0005-0000-0000-000044010000}"/>
    <cellStyle name="normální 111 11" xfId="325" xr:uid="{00000000-0005-0000-0000-000045010000}"/>
    <cellStyle name="normální 111 12" xfId="326" xr:uid="{00000000-0005-0000-0000-000046010000}"/>
    <cellStyle name="normální 111 13" xfId="327" xr:uid="{00000000-0005-0000-0000-000047010000}"/>
    <cellStyle name="normální 111 14" xfId="328" xr:uid="{00000000-0005-0000-0000-000048010000}"/>
    <cellStyle name="normální 111 15" xfId="329" xr:uid="{00000000-0005-0000-0000-000049010000}"/>
    <cellStyle name="normální 111 16" xfId="330" xr:uid="{00000000-0005-0000-0000-00004A010000}"/>
    <cellStyle name="normální 111 17" xfId="331" xr:uid="{00000000-0005-0000-0000-00004B010000}"/>
    <cellStyle name="normální 111 18" xfId="332" xr:uid="{00000000-0005-0000-0000-00004C010000}"/>
    <cellStyle name="normální 111 19" xfId="333" xr:uid="{00000000-0005-0000-0000-00004D010000}"/>
    <cellStyle name="normální 111 2" xfId="334" xr:uid="{00000000-0005-0000-0000-00004E010000}"/>
    <cellStyle name="normální 111 20" xfId="335" xr:uid="{00000000-0005-0000-0000-00004F010000}"/>
    <cellStyle name="normální 111 21" xfId="336" xr:uid="{00000000-0005-0000-0000-000050010000}"/>
    <cellStyle name="normální 111 22" xfId="337" xr:uid="{00000000-0005-0000-0000-000051010000}"/>
    <cellStyle name="normální 111 3" xfId="338" xr:uid="{00000000-0005-0000-0000-000052010000}"/>
    <cellStyle name="normální 111 4" xfId="339" xr:uid="{00000000-0005-0000-0000-000053010000}"/>
    <cellStyle name="normální 111 5" xfId="340" xr:uid="{00000000-0005-0000-0000-000054010000}"/>
    <cellStyle name="normální 111 6" xfId="341" xr:uid="{00000000-0005-0000-0000-000055010000}"/>
    <cellStyle name="normální 111 7" xfId="342" xr:uid="{00000000-0005-0000-0000-000056010000}"/>
    <cellStyle name="normální 111 8" xfId="343" xr:uid="{00000000-0005-0000-0000-000057010000}"/>
    <cellStyle name="normální 111 9" xfId="344" xr:uid="{00000000-0005-0000-0000-000058010000}"/>
    <cellStyle name="normální 112" xfId="345" xr:uid="{00000000-0005-0000-0000-000059010000}"/>
    <cellStyle name="normální 112 10" xfId="346" xr:uid="{00000000-0005-0000-0000-00005A010000}"/>
    <cellStyle name="normální 112 11" xfId="347" xr:uid="{00000000-0005-0000-0000-00005B010000}"/>
    <cellStyle name="normální 112 12" xfId="348" xr:uid="{00000000-0005-0000-0000-00005C010000}"/>
    <cellStyle name="normální 112 13" xfId="349" xr:uid="{00000000-0005-0000-0000-00005D010000}"/>
    <cellStyle name="normální 112 14" xfId="350" xr:uid="{00000000-0005-0000-0000-00005E010000}"/>
    <cellStyle name="normální 112 15" xfId="351" xr:uid="{00000000-0005-0000-0000-00005F010000}"/>
    <cellStyle name="normální 112 16" xfId="352" xr:uid="{00000000-0005-0000-0000-000060010000}"/>
    <cellStyle name="normální 112 17" xfId="353" xr:uid="{00000000-0005-0000-0000-000061010000}"/>
    <cellStyle name="normální 112 18" xfId="354" xr:uid="{00000000-0005-0000-0000-000062010000}"/>
    <cellStyle name="normální 112 19" xfId="355" xr:uid="{00000000-0005-0000-0000-000063010000}"/>
    <cellStyle name="normální 112 2" xfId="356" xr:uid="{00000000-0005-0000-0000-000064010000}"/>
    <cellStyle name="normální 112 20" xfId="357" xr:uid="{00000000-0005-0000-0000-000065010000}"/>
    <cellStyle name="normální 112 21" xfId="358" xr:uid="{00000000-0005-0000-0000-000066010000}"/>
    <cellStyle name="normální 112 22" xfId="359" xr:uid="{00000000-0005-0000-0000-000067010000}"/>
    <cellStyle name="normální 112 3" xfId="360" xr:uid="{00000000-0005-0000-0000-000068010000}"/>
    <cellStyle name="normální 112 4" xfId="361" xr:uid="{00000000-0005-0000-0000-000069010000}"/>
    <cellStyle name="normální 112 5" xfId="362" xr:uid="{00000000-0005-0000-0000-00006A010000}"/>
    <cellStyle name="normální 112 6" xfId="363" xr:uid="{00000000-0005-0000-0000-00006B010000}"/>
    <cellStyle name="normální 112 7" xfId="364" xr:uid="{00000000-0005-0000-0000-00006C010000}"/>
    <cellStyle name="normální 112 8" xfId="365" xr:uid="{00000000-0005-0000-0000-00006D010000}"/>
    <cellStyle name="normální 112 9" xfId="366" xr:uid="{00000000-0005-0000-0000-00006E010000}"/>
    <cellStyle name="normální 113" xfId="367" xr:uid="{00000000-0005-0000-0000-00006F010000}"/>
    <cellStyle name="normální 113 10" xfId="368" xr:uid="{00000000-0005-0000-0000-000070010000}"/>
    <cellStyle name="normální 113 11" xfId="369" xr:uid="{00000000-0005-0000-0000-000071010000}"/>
    <cellStyle name="normální 113 12" xfId="370" xr:uid="{00000000-0005-0000-0000-000072010000}"/>
    <cellStyle name="normální 113 13" xfId="371" xr:uid="{00000000-0005-0000-0000-000073010000}"/>
    <cellStyle name="normální 113 14" xfId="372" xr:uid="{00000000-0005-0000-0000-000074010000}"/>
    <cellStyle name="normální 113 15" xfId="373" xr:uid="{00000000-0005-0000-0000-000075010000}"/>
    <cellStyle name="normální 113 16" xfId="374" xr:uid="{00000000-0005-0000-0000-000076010000}"/>
    <cellStyle name="normální 113 17" xfId="375" xr:uid="{00000000-0005-0000-0000-000077010000}"/>
    <cellStyle name="normální 113 18" xfId="376" xr:uid="{00000000-0005-0000-0000-000078010000}"/>
    <cellStyle name="normální 113 19" xfId="377" xr:uid="{00000000-0005-0000-0000-000079010000}"/>
    <cellStyle name="normální 113 2" xfId="378" xr:uid="{00000000-0005-0000-0000-00007A010000}"/>
    <cellStyle name="normální 113 20" xfId="379" xr:uid="{00000000-0005-0000-0000-00007B010000}"/>
    <cellStyle name="normální 113 21" xfId="380" xr:uid="{00000000-0005-0000-0000-00007C010000}"/>
    <cellStyle name="normální 113 22" xfId="381" xr:uid="{00000000-0005-0000-0000-00007D010000}"/>
    <cellStyle name="normální 113 3" xfId="382" xr:uid="{00000000-0005-0000-0000-00007E010000}"/>
    <cellStyle name="normální 113 4" xfId="383" xr:uid="{00000000-0005-0000-0000-00007F010000}"/>
    <cellStyle name="normální 113 5" xfId="384" xr:uid="{00000000-0005-0000-0000-000080010000}"/>
    <cellStyle name="normální 113 6" xfId="385" xr:uid="{00000000-0005-0000-0000-000081010000}"/>
    <cellStyle name="normální 113 7" xfId="386" xr:uid="{00000000-0005-0000-0000-000082010000}"/>
    <cellStyle name="normální 113 8" xfId="387" xr:uid="{00000000-0005-0000-0000-000083010000}"/>
    <cellStyle name="normální 113 9" xfId="388" xr:uid="{00000000-0005-0000-0000-000084010000}"/>
    <cellStyle name="normální 114" xfId="389" xr:uid="{00000000-0005-0000-0000-000085010000}"/>
    <cellStyle name="normální 114 10" xfId="390" xr:uid="{00000000-0005-0000-0000-000086010000}"/>
    <cellStyle name="normální 114 11" xfId="391" xr:uid="{00000000-0005-0000-0000-000087010000}"/>
    <cellStyle name="normální 114 12" xfId="392" xr:uid="{00000000-0005-0000-0000-000088010000}"/>
    <cellStyle name="normální 114 13" xfId="393" xr:uid="{00000000-0005-0000-0000-000089010000}"/>
    <cellStyle name="normální 114 14" xfId="394" xr:uid="{00000000-0005-0000-0000-00008A010000}"/>
    <cellStyle name="normální 114 15" xfId="395" xr:uid="{00000000-0005-0000-0000-00008B010000}"/>
    <cellStyle name="normální 114 16" xfId="396" xr:uid="{00000000-0005-0000-0000-00008C010000}"/>
    <cellStyle name="normální 114 17" xfId="397" xr:uid="{00000000-0005-0000-0000-00008D010000}"/>
    <cellStyle name="normální 114 18" xfId="398" xr:uid="{00000000-0005-0000-0000-00008E010000}"/>
    <cellStyle name="normální 114 19" xfId="399" xr:uid="{00000000-0005-0000-0000-00008F010000}"/>
    <cellStyle name="normální 114 2" xfId="400" xr:uid="{00000000-0005-0000-0000-000090010000}"/>
    <cellStyle name="normální 114 20" xfId="401" xr:uid="{00000000-0005-0000-0000-000091010000}"/>
    <cellStyle name="normální 114 21" xfId="402" xr:uid="{00000000-0005-0000-0000-000092010000}"/>
    <cellStyle name="normální 114 22" xfId="403" xr:uid="{00000000-0005-0000-0000-000093010000}"/>
    <cellStyle name="normální 114 3" xfId="404" xr:uid="{00000000-0005-0000-0000-000094010000}"/>
    <cellStyle name="normální 114 4" xfId="405" xr:uid="{00000000-0005-0000-0000-000095010000}"/>
    <cellStyle name="normální 114 5" xfId="406" xr:uid="{00000000-0005-0000-0000-000096010000}"/>
    <cellStyle name="normální 114 6" xfId="407" xr:uid="{00000000-0005-0000-0000-000097010000}"/>
    <cellStyle name="normální 114 7" xfId="408" xr:uid="{00000000-0005-0000-0000-000098010000}"/>
    <cellStyle name="normální 114 8" xfId="409" xr:uid="{00000000-0005-0000-0000-000099010000}"/>
    <cellStyle name="normální 114 9" xfId="410" xr:uid="{00000000-0005-0000-0000-00009A010000}"/>
    <cellStyle name="normální 115" xfId="411" xr:uid="{00000000-0005-0000-0000-00009B010000}"/>
    <cellStyle name="normální 115 10" xfId="412" xr:uid="{00000000-0005-0000-0000-00009C010000}"/>
    <cellStyle name="normální 115 11" xfId="413" xr:uid="{00000000-0005-0000-0000-00009D010000}"/>
    <cellStyle name="normální 115 12" xfId="414" xr:uid="{00000000-0005-0000-0000-00009E010000}"/>
    <cellStyle name="normální 115 13" xfId="415" xr:uid="{00000000-0005-0000-0000-00009F010000}"/>
    <cellStyle name="normální 115 14" xfId="416" xr:uid="{00000000-0005-0000-0000-0000A0010000}"/>
    <cellStyle name="normální 115 15" xfId="417" xr:uid="{00000000-0005-0000-0000-0000A1010000}"/>
    <cellStyle name="normální 115 16" xfId="418" xr:uid="{00000000-0005-0000-0000-0000A2010000}"/>
    <cellStyle name="normální 115 17" xfId="419" xr:uid="{00000000-0005-0000-0000-0000A3010000}"/>
    <cellStyle name="normální 115 18" xfId="420" xr:uid="{00000000-0005-0000-0000-0000A4010000}"/>
    <cellStyle name="normální 115 19" xfId="421" xr:uid="{00000000-0005-0000-0000-0000A5010000}"/>
    <cellStyle name="normální 115 2" xfId="422" xr:uid="{00000000-0005-0000-0000-0000A6010000}"/>
    <cellStyle name="normální 115 20" xfId="423" xr:uid="{00000000-0005-0000-0000-0000A7010000}"/>
    <cellStyle name="normální 115 21" xfId="424" xr:uid="{00000000-0005-0000-0000-0000A8010000}"/>
    <cellStyle name="normální 115 22" xfId="425" xr:uid="{00000000-0005-0000-0000-0000A9010000}"/>
    <cellStyle name="normální 115 3" xfId="426" xr:uid="{00000000-0005-0000-0000-0000AA010000}"/>
    <cellStyle name="normální 115 4" xfId="427" xr:uid="{00000000-0005-0000-0000-0000AB010000}"/>
    <cellStyle name="normální 115 5" xfId="428" xr:uid="{00000000-0005-0000-0000-0000AC010000}"/>
    <cellStyle name="normální 115 6" xfId="429" xr:uid="{00000000-0005-0000-0000-0000AD010000}"/>
    <cellStyle name="normální 115 7" xfId="430" xr:uid="{00000000-0005-0000-0000-0000AE010000}"/>
    <cellStyle name="normální 115 8" xfId="431" xr:uid="{00000000-0005-0000-0000-0000AF010000}"/>
    <cellStyle name="normální 115 9" xfId="432" xr:uid="{00000000-0005-0000-0000-0000B0010000}"/>
    <cellStyle name="normální 116" xfId="433" xr:uid="{00000000-0005-0000-0000-0000B1010000}"/>
    <cellStyle name="normální 117" xfId="434" xr:uid="{00000000-0005-0000-0000-0000B2010000}"/>
    <cellStyle name="normální 118" xfId="435" xr:uid="{00000000-0005-0000-0000-0000B3010000}"/>
    <cellStyle name="normální 119" xfId="436" xr:uid="{00000000-0005-0000-0000-0000B4010000}"/>
    <cellStyle name="normální 12" xfId="437" xr:uid="{00000000-0005-0000-0000-0000B5010000}"/>
    <cellStyle name="normální 120" xfId="438" xr:uid="{00000000-0005-0000-0000-0000B6010000}"/>
    <cellStyle name="normální 121" xfId="439" xr:uid="{00000000-0005-0000-0000-0000B7010000}"/>
    <cellStyle name="normální 122" xfId="440" xr:uid="{00000000-0005-0000-0000-0000B8010000}"/>
    <cellStyle name="normální 123" xfId="441" xr:uid="{00000000-0005-0000-0000-0000B9010000}"/>
    <cellStyle name="normální 124" xfId="442" xr:uid="{00000000-0005-0000-0000-0000BA010000}"/>
    <cellStyle name="normální 125" xfId="443" xr:uid="{00000000-0005-0000-0000-0000BB010000}"/>
    <cellStyle name="normální 126" xfId="444" xr:uid="{00000000-0005-0000-0000-0000BC010000}"/>
    <cellStyle name="normální 127" xfId="445" xr:uid="{00000000-0005-0000-0000-0000BD010000}"/>
    <cellStyle name="normální 128" xfId="446" xr:uid="{00000000-0005-0000-0000-0000BE010000}"/>
    <cellStyle name="normální 13" xfId="447" xr:uid="{00000000-0005-0000-0000-0000BF010000}"/>
    <cellStyle name="normální 14" xfId="448" xr:uid="{00000000-0005-0000-0000-0000C0010000}"/>
    <cellStyle name="normální 15" xfId="449" xr:uid="{00000000-0005-0000-0000-0000C1010000}"/>
    <cellStyle name="normální 15 10" xfId="450" xr:uid="{00000000-0005-0000-0000-0000C2010000}"/>
    <cellStyle name="normální 15 11" xfId="451" xr:uid="{00000000-0005-0000-0000-0000C3010000}"/>
    <cellStyle name="normální 15 12" xfId="452" xr:uid="{00000000-0005-0000-0000-0000C4010000}"/>
    <cellStyle name="normální 15 13" xfId="453" xr:uid="{00000000-0005-0000-0000-0000C5010000}"/>
    <cellStyle name="normální 15 14" xfId="454" xr:uid="{00000000-0005-0000-0000-0000C6010000}"/>
    <cellStyle name="normální 15 15" xfId="455" xr:uid="{00000000-0005-0000-0000-0000C7010000}"/>
    <cellStyle name="normální 15 16" xfId="456" xr:uid="{00000000-0005-0000-0000-0000C8010000}"/>
    <cellStyle name="normální 15 17" xfId="457" xr:uid="{00000000-0005-0000-0000-0000C9010000}"/>
    <cellStyle name="normální 15 18" xfId="458" xr:uid="{00000000-0005-0000-0000-0000CA010000}"/>
    <cellStyle name="normální 15 19" xfId="459" xr:uid="{00000000-0005-0000-0000-0000CB010000}"/>
    <cellStyle name="normální 15 2" xfId="460" xr:uid="{00000000-0005-0000-0000-0000CC010000}"/>
    <cellStyle name="normální 15 20" xfId="461" xr:uid="{00000000-0005-0000-0000-0000CD010000}"/>
    <cellStyle name="normální 15 21" xfId="462" xr:uid="{00000000-0005-0000-0000-0000CE010000}"/>
    <cellStyle name="normální 15 22" xfId="463" xr:uid="{00000000-0005-0000-0000-0000CF010000}"/>
    <cellStyle name="normální 15 3" xfId="464" xr:uid="{00000000-0005-0000-0000-0000D0010000}"/>
    <cellStyle name="normální 15 4" xfId="465" xr:uid="{00000000-0005-0000-0000-0000D1010000}"/>
    <cellStyle name="normální 15 5" xfId="466" xr:uid="{00000000-0005-0000-0000-0000D2010000}"/>
    <cellStyle name="normální 15 6" xfId="467" xr:uid="{00000000-0005-0000-0000-0000D3010000}"/>
    <cellStyle name="normální 15 7" xfId="468" xr:uid="{00000000-0005-0000-0000-0000D4010000}"/>
    <cellStyle name="normální 15 8" xfId="469" xr:uid="{00000000-0005-0000-0000-0000D5010000}"/>
    <cellStyle name="normální 15 9" xfId="470" xr:uid="{00000000-0005-0000-0000-0000D6010000}"/>
    <cellStyle name="normální 15_DTI popisovník_091102" xfId="471" xr:uid="{00000000-0005-0000-0000-0000D7010000}"/>
    <cellStyle name="normální 16" xfId="472" xr:uid="{00000000-0005-0000-0000-0000D8010000}"/>
    <cellStyle name="normální 16 10" xfId="473" xr:uid="{00000000-0005-0000-0000-0000D9010000}"/>
    <cellStyle name="normální 16 11" xfId="474" xr:uid="{00000000-0005-0000-0000-0000DA010000}"/>
    <cellStyle name="normální 16 12" xfId="475" xr:uid="{00000000-0005-0000-0000-0000DB010000}"/>
    <cellStyle name="normální 16 13" xfId="476" xr:uid="{00000000-0005-0000-0000-0000DC010000}"/>
    <cellStyle name="normální 16 14" xfId="477" xr:uid="{00000000-0005-0000-0000-0000DD010000}"/>
    <cellStyle name="normální 16 15" xfId="478" xr:uid="{00000000-0005-0000-0000-0000DE010000}"/>
    <cellStyle name="normální 16 16" xfId="479" xr:uid="{00000000-0005-0000-0000-0000DF010000}"/>
    <cellStyle name="normální 16 17" xfId="480" xr:uid="{00000000-0005-0000-0000-0000E0010000}"/>
    <cellStyle name="normální 16 18" xfId="481" xr:uid="{00000000-0005-0000-0000-0000E1010000}"/>
    <cellStyle name="normální 16 19" xfId="482" xr:uid="{00000000-0005-0000-0000-0000E2010000}"/>
    <cellStyle name="normální 16 2" xfId="483" xr:uid="{00000000-0005-0000-0000-0000E3010000}"/>
    <cellStyle name="normální 16 20" xfId="484" xr:uid="{00000000-0005-0000-0000-0000E4010000}"/>
    <cellStyle name="normální 16 21" xfId="485" xr:uid="{00000000-0005-0000-0000-0000E5010000}"/>
    <cellStyle name="normální 16 22" xfId="486" xr:uid="{00000000-0005-0000-0000-0000E6010000}"/>
    <cellStyle name="normální 16 3" xfId="487" xr:uid="{00000000-0005-0000-0000-0000E7010000}"/>
    <cellStyle name="normální 16 4" xfId="488" xr:uid="{00000000-0005-0000-0000-0000E8010000}"/>
    <cellStyle name="normální 16 5" xfId="489" xr:uid="{00000000-0005-0000-0000-0000E9010000}"/>
    <cellStyle name="normální 16 6" xfId="490" xr:uid="{00000000-0005-0000-0000-0000EA010000}"/>
    <cellStyle name="normální 16 7" xfId="491" xr:uid="{00000000-0005-0000-0000-0000EB010000}"/>
    <cellStyle name="normální 16 8" xfId="492" xr:uid="{00000000-0005-0000-0000-0000EC010000}"/>
    <cellStyle name="normální 16 9" xfId="493" xr:uid="{00000000-0005-0000-0000-0000ED010000}"/>
    <cellStyle name="normální 16_Čechmánek 75H_100209 - specifikace new v02" xfId="494" xr:uid="{00000000-0005-0000-0000-0000EE010000}"/>
    <cellStyle name="normální 17" xfId="495" xr:uid="{00000000-0005-0000-0000-0000EF010000}"/>
    <cellStyle name="normální 18" xfId="496" xr:uid="{00000000-0005-0000-0000-0000F0010000}"/>
    <cellStyle name="normální 18 10" xfId="497" xr:uid="{00000000-0005-0000-0000-0000F1010000}"/>
    <cellStyle name="normální 18 11" xfId="498" xr:uid="{00000000-0005-0000-0000-0000F2010000}"/>
    <cellStyle name="normální 18 12" xfId="499" xr:uid="{00000000-0005-0000-0000-0000F3010000}"/>
    <cellStyle name="normální 18 13" xfId="500" xr:uid="{00000000-0005-0000-0000-0000F4010000}"/>
    <cellStyle name="normální 18 14" xfId="501" xr:uid="{00000000-0005-0000-0000-0000F5010000}"/>
    <cellStyle name="normální 18 15" xfId="502" xr:uid="{00000000-0005-0000-0000-0000F6010000}"/>
    <cellStyle name="normální 18 16" xfId="503" xr:uid="{00000000-0005-0000-0000-0000F7010000}"/>
    <cellStyle name="normální 18 17" xfId="504" xr:uid="{00000000-0005-0000-0000-0000F8010000}"/>
    <cellStyle name="normální 18 18" xfId="505" xr:uid="{00000000-0005-0000-0000-0000F9010000}"/>
    <cellStyle name="normální 18 19" xfId="506" xr:uid="{00000000-0005-0000-0000-0000FA010000}"/>
    <cellStyle name="normální 18 2" xfId="507" xr:uid="{00000000-0005-0000-0000-0000FB010000}"/>
    <cellStyle name="normální 18 20" xfId="508" xr:uid="{00000000-0005-0000-0000-0000FC010000}"/>
    <cellStyle name="normální 18 21" xfId="509" xr:uid="{00000000-0005-0000-0000-0000FD010000}"/>
    <cellStyle name="normální 18 22" xfId="510" xr:uid="{00000000-0005-0000-0000-0000FE010000}"/>
    <cellStyle name="normální 18 23" xfId="511" xr:uid="{00000000-0005-0000-0000-0000FF010000}"/>
    <cellStyle name="normální 18 3" xfId="512" xr:uid="{00000000-0005-0000-0000-000000020000}"/>
    <cellStyle name="normální 18 4" xfId="513" xr:uid="{00000000-0005-0000-0000-000001020000}"/>
    <cellStyle name="normální 18 5" xfId="514" xr:uid="{00000000-0005-0000-0000-000002020000}"/>
    <cellStyle name="normální 18 6" xfId="515" xr:uid="{00000000-0005-0000-0000-000003020000}"/>
    <cellStyle name="normální 18 7" xfId="516" xr:uid="{00000000-0005-0000-0000-000004020000}"/>
    <cellStyle name="normální 18 8" xfId="517" xr:uid="{00000000-0005-0000-0000-000005020000}"/>
    <cellStyle name="normální 18 9" xfId="518" xr:uid="{00000000-0005-0000-0000-000006020000}"/>
    <cellStyle name="normální 18_DTI popisovník_091102" xfId="519" xr:uid="{00000000-0005-0000-0000-000007020000}"/>
    <cellStyle name="normální 19" xfId="520" xr:uid="{00000000-0005-0000-0000-000008020000}"/>
    <cellStyle name="normální 19 10" xfId="521" xr:uid="{00000000-0005-0000-0000-000009020000}"/>
    <cellStyle name="normální 19 11" xfId="522" xr:uid="{00000000-0005-0000-0000-00000A020000}"/>
    <cellStyle name="normální 19 12" xfId="523" xr:uid="{00000000-0005-0000-0000-00000B020000}"/>
    <cellStyle name="normální 19 13" xfId="524" xr:uid="{00000000-0005-0000-0000-00000C020000}"/>
    <cellStyle name="normální 19 14" xfId="525" xr:uid="{00000000-0005-0000-0000-00000D020000}"/>
    <cellStyle name="normální 19 15" xfId="526" xr:uid="{00000000-0005-0000-0000-00000E020000}"/>
    <cellStyle name="normální 19 16" xfId="527" xr:uid="{00000000-0005-0000-0000-00000F020000}"/>
    <cellStyle name="normální 19 17" xfId="528" xr:uid="{00000000-0005-0000-0000-000010020000}"/>
    <cellStyle name="normální 19 18" xfId="529" xr:uid="{00000000-0005-0000-0000-000011020000}"/>
    <cellStyle name="normální 19 19" xfId="530" xr:uid="{00000000-0005-0000-0000-000012020000}"/>
    <cellStyle name="normální 19 2" xfId="531" xr:uid="{00000000-0005-0000-0000-000013020000}"/>
    <cellStyle name="normální 19 20" xfId="532" xr:uid="{00000000-0005-0000-0000-000014020000}"/>
    <cellStyle name="normální 19 21" xfId="533" xr:uid="{00000000-0005-0000-0000-000015020000}"/>
    <cellStyle name="normální 19 22" xfId="534" xr:uid="{00000000-0005-0000-0000-000016020000}"/>
    <cellStyle name="normální 19 3" xfId="535" xr:uid="{00000000-0005-0000-0000-000017020000}"/>
    <cellStyle name="normální 19 4" xfId="536" xr:uid="{00000000-0005-0000-0000-000018020000}"/>
    <cellStyle name="normální 19 5" xfId="537" xr:uid="{00000000-0005-0000-0000-000019020000}"/>
    <cellStyle name="normální 19 6" xfId="538" xr:uid="{00000000-0005-0000-0000-00001A020000}"/>
    <cellStyle name="normální 19 7" xfId="539" xr:uid="{00000000-0005-0000-0000-00001B020000}"/>
    <cellStyle name="normální 19 8" xfId="540" xr:uid="{00000000-0005-0000-0000-00001C020000}"/>
    <cellStyle name="normální 19 9" xfId="541" xr:uid="{00000000-0005-0000-0000-00001D020000}"/>
    <cellStyle name="normální 19_DTI popisovník_091102" xfId="542" xr:uid="{00000000-0005-0000-0000-00001E020000}"/>
    <cellStyle name="normální 2" xfId="543" xr:uid="{00000000-0005-0000-0000-00001F020000}"/>
    <cellStyle name="normální 2 10" xfId="544" xr:uid="{00000000-0005-0000-0000-000020020000}"/>
    <cellStyle name="normální 2 10 2" xfId="545" xr:uid="{00000000-0005-0000-0000-000021020000}"/>
    <cellStyle name="normální 2 10_Třídník 75 191009 bez cen" xfId="546" xr:uid="{00000000-0005-0000-0000-000022020000}"/>
    <cellStyle name="normální 2 11" xfId="547" xr:uid="{00000000-0005-0000-0000-000023020000}"/>
    <cellStyle name="normální 2 11 2" xfId="548" xr:uid="{00000000-0005-0000-0000-000024020000}"/>
    <cellStyle name="normální 2 11_Třídník 75 191009 bez cen" xfId="549" xr:uid="{00000000-0005-0000-0000-000025020000}"/>
    <cellStyle name="normální 2 12" xfId="550" xr:uid="{00000000-0005-0000-0000-000026020000}"/>
    <cellStyle name="normální 2 12 2" xfId="551" xr:uid="{00000000-0005-0000-0000-000027020000}"/>
    <cellStyle name="normální 2 12_Třídník 75 191009 bez cen" xfId="552" xr:uid="{00000000-0005-0000-0000-000028020000}"/>
    <cellStyle name="normální 2 13" xfId="553" xr:uid="{00000000-0005-0000-0000-000029020000}"/>
    <cellStyle name="normální 2 13 2" xfId="554" xr:uid="{00000000-0005-0000-0000-00002A020000}"/>
    <cellStyle name="normální 2 13_Třídník 75 191009 bez cen" xfId="555" xr:uid="{00000000-0005-0000-0000-00002B020000}"/>
    <cellStyle name="normální 2 14" xfId="556" xr:uid="{00000000-0005-0000-0000-00002C020000}"/>
    <cellStyle name="normální 2 14 2" xfId="557" xr:uid="{00000000-0005-0000-0000-00002D020000}"/>
    <cellStyle name="normální 2 14_Třídník 75 191009 bez cen" xfId="558" xr:uid="{00000000-0005-0000-0000-00002E020000}"/>
    <cellStyle name="normální 2 15" xfId="559" xr:uid="{00000000-0005-0000-0000-00002F020000}"/>
    <cellStyle name="normální 2 15 2" xfId="560" xr:uid="{00000000-0005-0000-0000-000030020000}"/>
    <cellStyle name="normální 2 15_Třídník 75 191009 bez cen" xfId="561" xr:uid="{00000000-0005-0000-0000-000031020000}"/>
    <cellStyle name="normální 2 16" xfId="562" xr:uid="{00000000-0005-0000-0000-000032020000}"/>
    <cellStyle name="normální 2 16 2" xfId="563" xr:uid="{00000000-0005-0000-0000-000033020000}"/>
    <cellStyle name="normální 2 16_Třídník 75 191009 bez cen" xfId="564" xr:uid="{00000000-0005-0000-0000-000034020000}"/>
    <cellStyle name="normální 2 17" xfId="565" xr:uid="{00000000-0005-0000-0000-000035020000}"/>
    <cellStyle name="normální 2 17 2" xfId="566" xr:uid="{00000000-0005-0000-0000-000036020000}"/>
    <cellStyle name="normální 2 17_Třídník 75 191009 bez cen" xfId="567" xr:uid="{00000000-0005-0000-0000-000037020000}"/>
    <cellStyle name="normální 2 18" xfId="568" xr:uid="{00000000-0005-0000-0000-000038020000}"/>
    <cellStyle name="normální 2 18 2" xfId="569" xr:uid="{00000000-0005-0000-0000-000039020000}"/>
    <cellStyle name="normální 2 18_Třídník 75 191009 bez cen" xfId="570" xr:uid="{00000000-0005-0000-0000-00003A020000}"/>
    <cellStyle name="normální 2 19" xfId="571" xr:uid="{00000000-0005-0000-0000-00003B020000}"/>
    <cellStyle name="normální 2 19 2" xfId="572" xr:uid="{00000000-0005-0000-0000-00003C020000}"/>
    <cellStyle name="normální 2 19_Třídník 75 191009 bez cen" xfId="573" xr:uid="{00000000-0005-0000-0000-00003D020000}"/>
    <cellStyle name="normální 2 2" xfId="574" xr:uid="{00000000-0005-0000-0000-00003E020000}"/>
    <cellStyle name="normální 2 2 2" xfId="575" xr:uid="{00000000-0005-0000-0000-00003F020000}"/>
    <cellStyle name="normální 2 2_Třídník 75 191009 bez cen" xfId="576" xr:uid="{00000000-0005-0000-0000-000040020000}"/>
    <cellStyle name="normální 2 20" xfId="577" xr:uid="{00000000-0005-0000-0000-000041020000}"/>
    <cellStyle name="normální 2 20 2" xfId="578" xr:uid="{00000000-0005-0000-0000-000042020000}"/>
    <cellStyle name="normální 2 20_Třídník 75 191009 bez cen" xfId="579" xr:uid="{00000000-0005-0000-0000-000043020000}"/>
    <cellStyle name="normální 2 21" xfId="580" xr:uid="{00000000-0005-0000-0000-000044020000}"/>
    <cellStyle name="normální 2 21 2" xfId="581" xr:uid="{00000000-0005-0000-0000-000045020000}"/>
    <cellStyle name="normální 2 21_Třídník 75 191009 bez cen" xfId="582" xr:uid="{00000000-0005-0000-0000-000046020000}"/>
    <cellStyle name="normální 2 22" xfId="583" xr:uid="{00000000-0005-0000-0000-000047020000}"/>
    <cellStyle name="normální 2 22 2" xfId="584" xr:uid="{00000000-0005-0000-0000-000048020000}"/>
    <cellStyle name="normální 2 22_Třídník 75 191009 bez cen" xfId="585" xr:uid="{00000000-0005-0000-0000-000049020000}"/>
    <cellStyle name="normální 2 23" xfId="586" xr:uid="{00000000-0005-0000-0000-00004A020000}"/>
    <cellStyle name="normální 2 24" xfId="587" xr:uid="{00000000-0005-0000-0000-00004B020000}"/>
    <cellStyle name="normální 2 25" xfId="588" xr:uid="{00000000-0005-0000-0000-00004C020000}"/>
    <cellStyle name="normální 2 3" xfId="589" xr:uid="{00000000-0005-0000-0000-00004D020000}"/>
    <cellStyle name="normální 2 3 2" xfId="590" xr:uid="{00000000-0005-0000-0000-00004E020000}"/>
    <cellStyle name="normální 2 3_Třídník 75 191009 bez cen" xfId="591" xr:uid="{00000000-0005-0000-0000-00004F020000}"/>
    <cellStyle name="normální 2 4" xfId="592" xr:uid="{00000000-0005-0000-0000-000050020000}"/>
    <cellStyle name="normální 2 4 2" xfId="593" xr:uid="{00000000-0005-0000-0000-000051020000}"/>
    <cellStyle name="normální 2 4_Třídník 75 191009 bez cen" xfId="594" xr:uid="{00000000-0005-0000-0000-000052020000}"/>
    <cellStyle name="normální 2 5" xfId="595" xr:uid="{00000000-0005-0000-0000-000053020000}"/>
    <cellStyle name="normální 2 5 2" xfId="596" xr:uid="{00000000-0005-0000-0000-000054020000}"/>
    <cellStyle name="normální 2 5_Třídník 75 191009 bez cen" xfId="597" xr:uid="{00000000-0005-0000-0000-000055020000}"/>
    <cellStyle name="normální 2 6" xfId="598" xr:uid="{00000000-0005-0000-0000-000056020000}"/>
    <cellStyle name="normální 2 6 2" xfId="599" xr:uid="{00000000-0005-0000-0000-000057020000}"/>
    <cellStyle name="normální 2 6_Třídník 75 191009 bez cen" xfId="600" xr:uid="{00000000-0005-0000-0000-000058020000}"/>
    <cellStyle name="normální 2 7" xfId="601" xr:uid="{00000000-0005-0000-0000-000059020000}"/>
    <cellStyle name="normální 2 7 2" xfId="602" xr:uid="{00000000-0005-0000-0000-00005A020000}"/>
    <cellStyle name="normální 2 7_Třídník 75 191009 bez cen" xfId="603" xr:uid="{00000000-0005-0000-0000-00005B020000}"/>
    <cellStyle name="normální 2 8" xfId="604" xr:uid="{00000000-0005-0000-0000-00005C020000}"/>
    <cellStyle name="normální 2 8 2" xfId="605" xr:uid="{00000000-0005-0000-0000-00005D020000}"/>
    <cellStyle name="normální 2 8_Třídník 75 191009 bez cen" xfId="606" xr:uid="{00000000-0005-0000-0000-00005E020000}"/>
    <cellStyle name="normální 2 9" xfId="607" xr:uid="{00000000-0005-0000-0000-00005F020000}"/>
    <cellStyle name="normální 2 9 2" xfId="608" xr:uid="{00000000-0005-0000-0000-000060020000}"/>
    <cellStyle name="normální 2 9_Třídník 75 191009 bez cen" xfId="609" xr:uid="{00000000-0005-0000-0000-000061020000}"/>
    <cellStyle name="normální 2_Čechmánek 75H_100209 - specifikace new v02" xfId="610" xr:uid="{00000000-0005-0000-0000-000062020000}"/>
    <cellStyle name="normální 20" xfId="611" xr:uid="{00000000-0005-0000-0000-000063020000}"/>
    <cellStyle name="normální 21" xfId="612" xr:uid="{00000000-0005-0000-0000-000064020000}"/>
    <cellStyle name="normální 21 10" xfId="613" xr:uid="{00000000-0005-0000-0000-000065020000}"/>
    <cellStyle name="normální 21 11" xfId="614" xr:uid="{00000000-0005-0000-0000-000066020000}"/>
    <cellStyle name="normální 21 12" xfId="615" xr:uid="{00000000-0005-0000-0000-000067020000}"/>
    <cellStyle name="normální 21 13" xfId="616" xr:uid="{00000000-0005-0000-0000-000068020000}"/>
    <cellStyle name="normální 21 14" xfId="617" xr:uid="{00000000-0005-0000-0000-000069020000}"/>
    <cellStyle name="normální 21 15" xfId="618" xr:uid="{00000000-0005-0000-0000-00006A020000}"/>
    <cellStyle name="normální 21 16" xfId="619" xr:uid="{00000000-0005-0000-0000-00006B020000}"/>
    <cellStyle name="normální 21 17" xfId="620" xr:uid="{00000000-0005-0000-0000-00006C020000}"/>
    <cellStyle name="normální 21 18" xfId="621" xr:uid="{00000000-0005-0000-0000-00006D020000}"/>
    <cellStyle name="normální 21 19" xfId="622" xr:uid="{00000000-0005-0000-0000-00006E020000}"/>
    <cellStyle name="normální 21 2" xfId="623" xr:uid="{00000000-0005-0000-0000-00006F020000}"/>
    <cellStyle name="normální 21 20" xfId="624" xr:uid="{00000000-0005-0000-0000-000070020000}"/>
    <cellStyle name="normální 21 21" xfId="625" xr:uid="{00000000-0005-0000-0000-000071020000}"/>
    <cellStyle name="normální 21 22" xfId="626" xr:uid="{00000000-0005-0000-0000-000072020000}"/>
    <cellStyle name="normální 21 3" xfId="627" xr:uid="{00000000-0005-0000-0000-000073020000}"/>
    <cellStyle name="normální 21 4" xfId="628" xr:uid="{00000000-0005-0000-0000-000074020000}"/>
    <cellStyle name="normální 21 5" xfId="629" xr:uid="{00000000-0005-0000-0000-000075020000}"/>
    <cellStyle name="normální 21 6" xfId="630" xr:uid="{00000000-0005-0000-0000-000076020000}"/>
    <cellStyle name="normální 21 7" xfId="631" xr:uid="{00000000-0005-0000-0000-000077020000}"/>
    <cellStyle name="normální 21 8" xfId="632" xr:uid="{00000000-0005-0000-0000-000078020000}"/>
    <cellStyle name="normální 21 9" xfId="633" xr:uid="{00000000-0005-0000-0000-000079020000}"/>
    <cellStyle name="normální 21_DTI popisovník_091102" xfId="634" xr:uid="{00000000-0005-0000-0000-00007A020000}"/>
    <cellStyle name="normální 22" xfId="635" xr:uid="{00000000-0005-0000-0000-00007B020000}"/>
    <cellStyle name="normální 23" xfId="636" xr:uid="{00000000-0005-0000-0000-00007C020000}"/>
    <cellStyle name="normální 24" xfId="637" xr:uid="{00000000-0005-0000-0000-00007D020000}"/>
    <cellStyle name="normální 25" xfId="638" xr:uid="{00000000-0005-0000-0000-00007E020000}"/>
    <cellStyle name="normální 26" xfId="639" xr:uid="{00000000-0005-0000-0000-00007F020000}"/>
    <cellStyle name="normální 27" xfId="640" xr:uid="{00000000-0005-0000-0000-000080020000}"/>
    <cellStyle name="normální 28" xfId="641" xr:uid="{00000000-0005-0000-0000-000081020000}"/>
    <cellStyle name="normální 29" xfId="642" xr:uid="{00000000-0005-0000-0000-000082020000}"/>
    <cellStyle name="normální 3" xfId="643" xr:uid="{00000000-0005-0000-0000-000083020000}"/>
    <cellStyle name="normální 30" xfId="644" xr:uid="{00000000-0005-0000-0000-000084020000}"/>
    <cellStyle name="normální 31" xfId="645" xr:uid="{00000000-0005-0000-0000-000085020000}"/>
    <cellStyle name="normální 32" xfId="646" xr:uid="{00000000-0005-0000-0000-000086020000}"/>
    <cellStyle name="normální 33" xfId="647" xr:uid="{00000000-0005-0000-0000-000087020000}"/>
    <cellStyle name="normální 34" xfId="648" xr:uid="{00000000-0005-0000-0000-000088020000}"/>
    <cellStyle name="normální 34 10" xfId="649" xr:uid="{00000000-0005-0000-0000-000089020000}"/>
    <cellStyle name="normální 34 11" xfId="650" xr:uid="{00000000-0005-0000-0000-00008A020000}"/>
    <cellStyle name="normální 34 12" xfId="651" xr:uid="{00000000-0005-0000-0000-00008B020000}"/>
    <cellStyle name="normální 34 13" xfId="652" xr:uid="{00000000-0005-0000-0000-00008C020000}"/>
    <cellStyle name="normální 34 14" xfId="653" xr:uid="{00000000-0005-0000-0000-00008D020000}"/>
    <cellStyle name="normální 34 15" xfId="654" xr:uid="{00000000-0005-0000-0000-00008E020000}"/>
    <cellStyle name="normální 34 16" xfId="655" xr:uid="{00000000-0005-0000-0000-00008F020000}"/>
    <cellStyle name="normální 34 17" xfId="656" xr:uid="{00000000-0005-0000-0000-000090020000}"/>
    <cellStyle name="normální 34 18" xfId="657" xr:uid="{00000000-0005-0000-0000-000091020000}"/>
    <cellStyle name="normální 34 19" xfId="658" xr:uid="{00000000-0005-0000-0000-000092020000}"/>
    <cellStyle name="normální 34 2" xfId="659" xr:uid="{00000000-0005-0000-0000-000093020000}"/>
    <cellStyle name="normální 34 20" xfId="660" xr:uid="{00000000-0005-0000-0000-000094020000}"/>
    <cellStyle name="normální 34 21" xfId="661" xr:uid="{00000000-0005-0000-0000-000095020000}"/>
    <cellStyle name="normální 34 22" xfId="662" xr:uid="{00000000-0005-0000-0000-000096020000}"/>
    <cellStyle name="normální 34 3" xfId="663" xr:uid="{00000000-0005-0000-0000-000097020000}"/>
    <cellStyle name="normální 34 4" xfId="664" xr:uid="{00000000-0005-0000-0000-000098020000}"/>
    <cellStyle name="normální 34 5" xfId="665" xr:uid="{00000000-0005-0000-0000-000099020000}"/>
    <cellStyle name="normální 34 6" xfId="666" xr:uid="{00000000-0005-0000-0000-00009A020000}"/>
    <cellStyle name="normální 34 7" xfId="667" xr:uid="{00000000-0005-0000-0000-00009B020000}"/>
    <cellStyle name="normální 34 8" xfId="668" xr:uid="{00000000-0005-0000-0000-00009C020000}"/>
    <cellStyle name="normální 34 9" xfId="669" xr:uid="{00000000-0005-0000-0000-00009D020000}"/>
    <cellStyle name="normální 35" xfId="670" xr:uid="{00000000-0005-0000-0000-00009E020000}"/>
    <cellStyle name="normální 36" xfId="671" xr:uid="{00000000-0005-0000-0000-00009F020000}"/>
    <cellStyle name="normální 37" xfId="672" xr:uid="{00000000-0005-0000-0000-0000A0020000}"/>
    <cellStyle name="normální 38" xfId="673" xr:uid="{00000000-0005-0000-0000-0000A1020000}"/>
    <cellStyle name="normální 39" xfId="674" xr:uid="{00000000-0005-0000-0000-0000A2020000}"/>
    <cellStyle name="normální 4" xfId="675" xr:uid="{00000000-0005-0000-0000-0000A3020000}"/>
    <cellStyle name="normální 40" xfId="676" xr:uid="{00000000-0005-0000-0000-0000A4020000}"/>
    <cellStyle name="normální 41" xfId="677" xr:uid="{00000000-0005-0000-0000-0000A5020000}"/>
    <cellStyle name="normální 42" xfId="678" xr:uid="{00000000-0005-0000-0000-0000A6020000}"/>
    <cellStyle name="normální 43" xfId="679" xr:uid="{00000000-0005-0000-0000-0000A7020000}"/>
    <cellStyle name="normální 44" xfId="680" xr:uid="{00000000-0005-0000-0000-0000A8020000}"/>
    <cellStyle name="normální 45" xfId="681" xr:uid="{00000000-0005-0000-0000-0000A9020000}"/>
    <cellStyle name="normální 46" xfId="682" xr:uid="{00000000-0005-0000-0000-0000AA020000}"/>
    <cellStyle name="normální 47" xfId="683" xr:uid="{00000000-0005-0000-0000-0000AB020000}"/>
    <cellStyle name="normální 48" xfId="684" xr:uid="{00000000-0005-0000-0000-0000AC020000}"/>
    <cellStyle name="normální 49" xfId="685" xr:uid="{00000000-0005-0000-0000-0000AD020000}"/>
    <cellStyle name="normální 5" xfId="686" xr:uid="{00000000-0005-0000-0000-0000AE020000}"/>
    <cellStyle name="normální 50" xfId="687" xr:uid="{00000000-0005-0000-0000-0000AF020000}"/>
    <cellStyle name="normální 51" xfId="688" xr:uid="{00000000-0005-0000-0000-0000B0020000}"/>
    <cellStyle name="normální 52" xfId="689" xr:uid="{00000000-0005-0000-0000-0000B1020000}"/>
    <cellStyle name="normální 53" xfId="690" xr:uid="{00000000-0005-0000-0000-0000B2020000}"/>
    <cellStyle name="normální 54" xfId="691" xr:uid="{00000000-0005-0000-0000-0000B3020000}"/>
    <cellStyle name="normální 55" xfId="692" xr:uid="{00000000-0005-0000-0000-0000B4020000}"/>
    <cellStyle name="normální 56" xfId="693" xr:uid="{00000000-0005-0000-0000-0000B5020000}"/>
    <cellStyle name="normální 57" xfId="694" xr:uid="{00000000-0005-0000-0000-0000B6020000}"/>
    <cellStyle name="normální 58" xfId="695" xr:uid="{00000000-0005-0000-0000-0000B7020000}"/>
    <cellStyle name="normální 59" xfId="696" xr:uid="{00000000-0005-0000-0000-0000B8020000}"/>
    <cellStyle name="normální 6" xfId="697" xr:uid="{00000000-0005-0000-0000-0000B9020000}"/>
    <cellStyle name="normální 60" xfId="698" xr:uid="{00000000-0005-0000-0000-0000BA020000}"/>
    <cellStyle name="normální 61" xfId="699" xr:uid="{00000000-0005-0000-0000-0000BB020000}"/>
    <cellStyle name="normální 62" xfId="700" xr:uid="{00000000-0005-0000-0000-0000BC020000}"/>
    <cellStyle name="normální 63" xfId="701" xr:uid="{00000000-0005-0000-0000-0000BD020000}"/>
    <cellStyle name="normální 64" xfId="702" xr:uid="{00000000-0005-0000-0000-0000BE020000}"/>
    <cellStyle name="normální 65" xfId="703" xr:uid="{00000000-0005-0000-0000-0000BF020000}"/>
    <cellStyle name="normální 66" xfId="704" xr:uid="{00000000-0005-0000-0000-0000C0020000}"/>
    <cellStyle name="normální 67" xfId="705" xr:uid="{00000000-0005-0000-0000-0000C1020000}"/>
    <cellStyle name="normální 68" xfId="706" xr:uid="{00000000-0005-0000-0000-0000C2020000}"/>
    <cellStyle name="normální 69" xfId="707" xr:uid="{00000000-0005-0000-0000-0000C3020000}"/>
    <cellStyle name="normální 7" xfId="708" xr:uid="{00000000-0005-0000-0000-0000C4020000}"/>
    <cellStyle name="normální 70" xfId="709" xr:uid="{00000000-0005-0000-0000-0000C5020000}"/>
    <cellStyle name="normální 71" xfId="710" xr:uid="{00000000-0005-0000-0000-0000C6020000}"/>
    <cellStyle name="normální 72" xfId="711" xr:uid="{00000000-0005-0000-0000-0000C7020000}"/>
    <cellStyle name="normální 73" xfId="712" xr:uid="{00000000-0005-0000-0000-0000C8020000}"/>
    <cellStyle name="normální 74" xfId="713" xr:uid="{00000000-0005-0000-0000-0000C9020000}"/>
    <cellStyle name="normální 75" xfId="714" xr:uid="{00000000-0005-0000-0000-0000CA020000}"/>
    <cellStyle name="normální 76" xfId="715" xr:uid="{00000000-0005-0000-0000-0000CB020000}"/>
    <cellStyle name="normální 77" xfId="716" xr:uid="{00000000-0005-0000-0000-0000CC020000}"/>
    <cellStyle name="normální 78" xfId="717" xr:uid="{00000000-0005-0000-0000-0000CD020000}"/>
    <cellStyle name="normální 78 10" xfId="718" xr:uid="{00000000-0005-0000-0000-0000CE020000}"/>
    <cellStyle name="normální 78 10 2" xfId="719" xr:uid="{00000000-0005-0000-0000-0000CF020000}"/>
    <cellStyle name="normální 78 10_popisovník 75Kxxx_Brno_1.3.2010" xfId="720" xr:uid="{00000000-0005-0000-0000-0000D0020000}"/>
    <cellStyle name="normální 78 11" xfId="721" xr:uid="{00000000-0005-0000-0000-0000D1020000}"/>
    <cellStyle name="normální 78 11 2" xfId="722" xr:uid="{00000000-0005-0000-0000-0000D2020000}"/>
    <cellStyle name="normální 78 11_popisovník 75Kxxx_Brno_1.3.2010" xfId="723" xr:uid="{00000000-0005-0000-0000-0000D3020000}"/>
    <cellStyle name="normální 78 12" xfId="724" xr:uid="{00000000-0005-0000-0000-0000D4020000}"/>
    <cellStyle name="normální 78 12 2" xfId="725" xr:uid="{00000000-0005-0000-0000-0000D5020000}"/>
    <cellStyle name="normální 78 12_popisovník 75Kxxx_Brno_1.3.2010" xfId="726" xr:uid="{00000000-0005-0000-0000-0000D6020000}"/>
    <cellStyle name="normální 78 13" xfId="727" xr:uid="{00000000-0005-0000-0000-0000D7020000}"/>
    <cellStyle name="normální 78 13 2" xfId="728" xr:uid="{00000000-0005-0000-0000-0000D8020000}"/>
    <cellStyle name="normální 78 13_popisovník 75Kxxx_Brno_1.3.2010" xfId="729" xr:uid="{00000000-0005-0000-0000-0000D9020000}"/>
    <cellStyle name="normální 78 14" xfId="730" xr:uid="{00000000-0005-0000-0000-0000DA020000}"/>
    <cellStyle name="normální 78 14 2" xfId="731" xr:uid="{00000000-0005-0000-0000-0000DB020000}"/>
    <cellStyle name="normální 78 14_popisovník 75Kxxx_Brno_1.3.2010" xfId="732" xr:uid="{00000000-0005-0000-0000-0000DC020000}"/>
    <cellStyle name="normální 78 15" xfId="733" xr:uid="{00000000-0005-0000-0000-0000DD020000}"/>
    <cellStyle name="normální 78 15 2" xfId="734" xr:uid="{00000000-0005-0000-0000-0000DE020000}"/>
    <cellStyle name="normální 78 15_popisovník 75Kxxx_Brno_1.3.2010" xfId="735" xr:uid="{00000000-0005-0000-0000-0000DF020000}"/>
    <cellStyle name="normální 78 16" xfId="736" xr:uid="{00000000-0005-0000-0000-0000E0020000}"/>
    <cellStyle name="normální 78 16 2" xfId="737" xr:uid="{00000000-0005-0000-0000-0000E1020000}"/>
    <cellStyle name="normální 78 16_popisovník 75Kxxx_Brno_1.3.2010" xfId="738" xr:uid="{00000000-0005-0000-0000-0000E2020000}"/>
    <cellStyle name="normální 78 17" xfId="739" xr:uid="{00000000-0005-0000-0000-0000E3020000}"/>
    <cellStyle name="normální 78 17 2" xfId="740" xr:uid="{00000000-0005-0000-0000-0000E4020000}"/>
    <cellStyle name="normální 78 17_popisovník 75Kxxx_Brno_1.3.2010" xfId="741" xr:uid="{00000000-0005-0000-0000-0000E5020000}"/>
    <cellStyle name="normální 78 18" xfId="742" xr:uid="{00000000-0005-0000-0000-0000E6020000}"/>
    <cellStyle name="normální 78 18 2" xfId="743" xr:uid="{00000000-0005-0000-0000-0000E7020000}"/>
    <cellStyle name="normální 78 18_popisovník 75Kxxx_Brno_1.3.2010" xfId="744" xr:uid="{00000000-0005-0000-0000-0000E8020000}"/>
    <cellStyle name="normální 78 19" xfId="745" xr:uid="{00000000-0005-0000-0000-0000E9020000}"/>
    <cellStyle name="normální 78 19 2" xfId="746" xr:uid="{00000000-0005-0000-0000-0000EA020000}"/>
    <cellStyle name="normální 78 19_popisovník 75Kxxx_Brno_1.3.2010" xfId="747" xr:uid="{00000000-0005-0000-0000-0000EB020000}"/>
    <cellStyle name="normální 78 2" xfId="748" xr:uid="{00000000-0005-0000-0000-0000EC020000}"/>
    <cellStyle name="normální 78 2 2" xfId="749" xr:uid="{00000000-0005-0000-0000-0000ED020000}"/>
    <cellStyle name="normální 78 2_popisovník 75Kxxx_Brno_1.3.2010" xfId="750" xr:uid="{00000000-0005-0000-0000-0000EE020000}"/>
    <cellStyle name="normální 78 20" xfId="751" xr:uid="{00000000-0005-0000-0000-0000EF020000}"/>
    <cellStyle name="normální 78 20 2" xfId="752" xr:uid="{00000000-0005-0000-0000-0000F0020000}"/>
    <cellStyle name="normální 78 20_popisovník 75Kxxx_Brno_1.3.2010" xfId="753" xr:uid="{00000000-0005-0000-0000-0000F1020000}"/>
    <cellStyle name="normální 78 21" xfId="754" xr:uid="{00000000-0005-0000-0000-0000F2020000}"/>
    <cellStyle name="normální 78 21 2" xfId="755" xr:uid="{00000000-0005-0000-0000-0000F3020000}"/>
    <cellStyle name="normální 78 21_popisovník 75Kxxx_Brno_1.3.2010" xfId="756" xr:uid="{00000000-0005-0000-0000-0000F4020000}"/>
    <cellStyle name="normální 78 22" xfId="757" xr:uid="{00000000-0005-0000-0000-0000F5020000}"/>
    <cellStyle name="normální 78 22 2" xfId="758" xr:uid="{00000000-0005-0000-0000-0000F6020000}"/>
    <cellStyle name="normální 78 22_popisovník 75Kxxx_Brno_1.3.2010" xfId="759" xr:uid="{00000000-0005-0000-0000-0000F7020000}"/>
    <cellStyle name="normální 78 23" xfId="760" xr:uid="{00000000-0005-0000-0000-0000F8020000}"/>
    <cellStyle name="normální 78 3" xfId="761" xr:uid="{00000000-0005-0000-0000-0000F9020000}"/>
    <cellStyle name="normální 78 3 2" xfId="762" xr:uid="{00000000-0005-0000-0000-0000FA020000}"/>
    <cellStyle name="normální 78 3_popisovník 75Kxxx_Brno_1.3.2010" xfId="763" xr:uid="{00000000-0005-0000-0000-0000FB020000}"/>
    <cellStyle name="normální 78 4" xfId="764" xr:uid="{00000000-0005-0000-0000-0000FC020000}"/>
    <cellStyle name="normální 78 4 2" xfId="765" xr:uid="{00000000-0005-0000-0000-0000FD020000}"/>
    <cellStyle name="normální 78 4_popisovník 75Kxxx_Brno_1.3.2010" xfId="766" xr:uid="{00000000-0005-0000-0000-0000FE020000}"/>
    <cellStyle name="normální 78 5" xfId="767" xr:uid="{00000000-0005-0000-0000-0000FF020000}"/>
    <cellStyle name="normální 78 5 2" xfId="768" xr:uid="{00000000-0005-0000-0000-000000030000}"/>
    <cellStyle name="normální 78 5_popisovník 75Kxxx_Brno_1.3.2010" xfId="769" xr:uid="{00000000-0005-0000-0000-000001030000}"/>
    <cellStyle name="normální 78 6" xfId="770" xr:uid="{00000000-0005-0000-0000-000002030000}"/>
    <cellStyle name="normální 78 6 2" xfId="771" xr:uid="{00000000-0005-0000-0000-000003030000}"/>
    <cellStyle name="normální 78 6_popisovník 75Kxxx_Brno_1.3.2010" xfId="772" xr:uid="{00000000-0005-0000-0000-000004030000}"/>
    <cellStyle name="normální 78 7" xfId="773" xr:uid="{00000000-0005-0000-0000-000005030000}"/>
    <cellStyle name="normální 78 7 2" xfId="774" xr:uid="{00000000-0005-0000-0000-000006030000}"/>
    <cellStyle name="normální 78 7_popisovník 75Kxxx_Brno_1.3.2010" xfId="775" xr:uid="{00000000-0005-0000-0000-000007030000}"/>
    <cellStyle name="normální 78 8" xfId="776" xr:uid="{00000000-0005-0000-0000-000008030000}"/>
    <cellStyle name="normální 78 8 2" xfId="777" xr:uid="{00000000-0005-0000-0000-000009030000}"/>
    <cellStyle name="normální 78 8_popisovník 75Kxxx_Brno_1.3.2010" xfId="778" xr:uid="{00000000-0005-0000-0000-00000A030000}"/>
    <cellStyle name="normální 78 9" xfId="779" xr:uid="{00000000-0005-0000-0000-00000B030000}"/>
    <cellStyle name="normální 78 9 2" xfId="780" xr:uid="{00000000-0005-0000-0000-00000C030000}"/>
    <cellStyle name="normální 78 9_popisovník 75Kxxx_Brno_1.3.2010" xfId="781" xr:uid="{00000000-0005-0000-0000-00000D030000}"/>
    <cellStyle name="normální 78_popisovník 75Kxxx_Brno_1.3.2010" xfId="782" xr:uid="{00000000-0005-0000-0000-00000E030000}"/>
    <cellStyle name="normální 79" xfId="783" xr:uid="{00000000-0005-0000-0000-00000F030000}"/>
    <cellStyle name="normální 79 10" xfId="784" xr:uid="{00000000-0005-0000-0000-000010030000}"/>
    <cellStyle name="normální 79 10 2" xfId="785" xr:uid="{00000000-0005-0000-0000-000011030000}"/>
    <cellStyle name="normální 79 10_popisovník 75Kxxx_Brno_1.3.2010" xfId="786" xr:uid="{00000000-0005-0000-0000-000012030000}"/>
    <cellStyle name="normální 79 11" xfId="787" xr:uid="{00000000-0005-0000-0000-000013030000}"/>
    <cellStyle name="normální 79 11 2" xfId="788" xr:uid="{00000000-0005-0000-0000-000014030000}"/>
    <cellStyle name="normální 79 11_popisovník 75Kxxx_Brno_1.3.2010" xfId="789" xr:uid="{00000000-0005-0000-0000-000015030000}"/>
    <cellStyle name="normální 79 12" xfId="790" xr:uid="{00000000-0005-0000-0000-000016030000}"/>
    <cellStyle name="normální 79 12 2" xfId="791" xr:uid="{00000000-0005-0000-0000-000017030000}"/>
    <cellStyle name="normální 79 12_popisovník 75Kxxx_Brno_1.3.2010" xfId="792" xr:uid="{00000000-0005-0000-0000-000018030000}"/>
    <cellStyle name="normální 79 13" xfId="793" xr:uid="{00000000-0005-0000-0000-000019030000}"/>
    <cellStyle name="normální 79 13 2" xfId="794" xr:uid="{00000000-0005-0000-0000-00001A030000}"/>
    <cellStyle name="normální 79 13_popisovník 75Kxxx_Brno_1.3.2010" xfId="795" xr:uid="{00000000-0005-0000-0000-00001B030000}"/>
    <cellStyle name="normální 79 14" xfId="796" xr:uid="{00000000-0005-0000-0000-00001C030000}"/>
    <cellStyle name="normální 79 14 2" xfId="797" xr:uid="{00000000-0005-0000-0000-00001D030000}"/>
    <cellStyle name="normální 79 14_popisovník 75Kxxx_Brno_1.3.2010" xfId="798" xr:uid="{00000000-0005-0000-0000-00001E030000}"/>
    <cellStyle name="normální 79 15" xfId="799" xr:uid="{00000000-0005-0000-0000-00001F030000}"/>
    <cellStyle name="normální 79 15 2" xfId="800" xr:uid="{00000000-0005-0000-0000-000020030000}"/>
    <cellStyle name="normální 79 15_popisovník 75Kxxx_Brno_1.3.2010" xfId="801" xr:uid="{00000000-0005-0000-0000-000021030000}"/>
    <cellStyle name="normální 79 16" xfId="802" xr:uid="{00000000-0005-0000-0000-000022030000}"/>
    <cellStyle name="normální 79 16 2" xfId="803" xr:uid="{00000000-0005-0000-0000-000023030000}"/>
    <cellStyle name="normální 79 16_popisovník 75Kxxx_Brno_1.3.2010" xfId="804" xr:uid="{00000000-0005-0000-0000-000024030000}"/>
    <cellStyle name="normální 79 17" xfId="805" xr:uid="{00000000-0005-0000-0000-000025030000}"/>
    <cellStyle name="normální 79 17 2" xfId="806" xr:uid="{00000000-0005-0000-0000-000026030000}"/>
    <cellStyle name="normální 79 17_popisovník 75Kxxx_Brno_1.3.2010" xfId="807" xr:uid="{00000000-0005-0000-0000-000027030000}"/>
    <cellStyle name="normální 79 18" xfId="808" xr:uid="{00000000-0005-0000-0000-000028030000}"/>
    <cellStyle name="normální 79 18 2" xfId="809" xr:uid="{00000000-0005-0000-0000-000029030000}"/>
    <cellStyle name="normální 79 18_popisovník 75Kxxx_Brno_1.3.2010" xfId="810" xr:uid="{00000000-0005-0000-0000-00002A030000}"/>
    <cellStyle name="normální 79 19" xfId="811" xr:uid="{00000000-0005-0000-0000-00002B030000}"/>
    <cellStyle name="normální 79 19 2" xfId="812" xr:uid="{00000000-0005-0000-0000-00002C030000}"/>
    <cellStyle name="normální 79 19_popisovník 75Kxxx_Brno_1.3.2010" xfId="813" xr:uid="{00000000-0005-0000-0000-00002D030000}"/>
    <cellStyle name="normální 79 2" xfId="814" xr:uid="{00000000-0005-0000-0000-00002E030000}"/>
    <cellStyle name="normální 79 2 2" xfId="815" xr:uid="{00000000-0005-0000-0000-00002F030000}"/>
    <cellStyle name="normální 79 2_popisovník 75Kxxx_Brno_1.3.2010" xfId="816" xr:uid="{00000000-0005-0000-0000-000030030000}"/>
    <cellStyle name="normální 79 20" xfId="817" xr:uid="{00000000-0005-0000-0000-000031030000}"/>
    <cellStyle name="normální 79 20 2" xfId="818" xr:uid="{00000000-0005-0000-0000-000032030000}"/>
    <cellStyle name="normální 79 20_popisovník 75Kxxx_Brno_1.3.2010" xfId="819" xr:uid="{00000000-0005-0000-0000-000033030000}"/>
    <cellStyle name="normální 79 21" xfId="820" xr:uid="{00000000-0005-0000-0000-000034030000}"/>
    <cellStyle name="normální 79 21 2" xfId="821" xr:uid="{00000000-0005-0000-0000-000035030000}"/>
    <cellStyle name="normální 79 21_popisovník 75Kxxx_Brno_1.3.2010" xfId="822" xr:uid="{00000000-0005-0000-0000-000036030000}"/>
    <cellStyle name="normální 79 22" xfId="823" xr:uid="{00000000-0005-0000-0000-000037030000}"/>
    <cellStyle name="normální 79 22 2" xfId="824" xr:uid="{00000000-0005-0000-0000-000038030000}"/>
    <cellStyle name="normální 79 22_popisovník 75Kxxx_Brno_1.3.2010" xfId="825" xr:uid="{00000000-0005-0000-0000-000039030000}"/>
    <cellStyle name="normální 79 23" xfId="826" xr:uid="{00000000-0005-0000-0000-00003A030000}"/>
    <cellStyle name="normální 79 3" xfId="827" xr:uid="{00000000-0005-0000-0000-00003B030000}"/>
    <cellStyle name="normální 79 3 2" xfId="828" xr:uid="{00000000-0005-0000-0000-00003C030000}"/>
    <cellStyle name="normální 79 3_popisovník 75Kxxx_Brno_1.3.2010" xfId="829" xr:uid="{00000000-0005-0000-0000-00003D030000}"/>
    <cellStyle name="normální 79 4" xfId="830" xr:uid="{00000000-0005-0000-0000-00003E030000}"/>
    <cellStyle name="normální 79 4 2" xfId="831" xr:uid="{00000000-0005-0000-0000-00003F030000}"/>
    <cellStyle name="normální 79 4_popisovník 75Kxxx_Brno_1.3.2010" xfId="832" xr:uid="{00000000-0005-0000-0000-000040030000}"/>
    <cellStyle name="normální 79 5" xfId="833" xr:uid="{00000000-0005-0000-0000-000041030000}"/>
    <cellStyle name="normální 79 5 2" xfId="834" xr:uid="{00000000-0005-0000-0000-000042030000}"/>
    <cellStyle name="normální 79 5_popisovník 75Kxxx_Brno_1.3.2010" xfId="835" xr:uid="{00000000-0005-0000-0000-000043030000}"/>
    <cellStyle name="normální 79 6" xfId="836" xr:uid="{00000000-0005-0000-0000-000044030000}"/>
    <cellStyle name="normální 79 6 2" xfId="837" xr:uid="{00000000-0005-0000-0000-000045030000}"/>
    <cellStyle name="normální 79 6_popisovník 75Kxxx_Brno_1.3.2010" xfId="838" xr:uid="{00000000-0005-0000-0000-000046030000}"/>
    <cellStyle name="normální 79 7" xfId="839" xr:uid="{00000000-0005-0000-0000-000047030000}"/>
    <cellStyle name="normální 79 7 2" xfId="840" xr:uid="{00000000-0005-0000-0000-000048030000}"/>
    <cellStyle name="normální 79 7_popisovník 75Kxxx_Brno_1.3.2010" xfId="841" xr:uid="{00000000-0005-0000-0000-000049030000}"/>
    <cellStyle name="normální 79 8" xfId="842" xr:uid="{00000000-0005-0000-0000-00004A030000}"/>
    <cellStyle name="normální 79 8 2" xfId="843" xr:uid="{00000000-0005-0000-0000-00004B030000}"/>
    <cellStyle name="normální 79 8_popisovník 75Kxxx_Brno_1.3.2010" xfId="844" xr:uid="{00000000-0005-0000-0000-00004C030000}"/>
    <cellStyle name="normální 79 9" xfId="845" xr:uid="{00000000-0005-0000-0000-00004D030000}"/>
    <cellStyle name="normální 79 9 2" xfId="846" xr:uid="{00000000-0005-0000-0000-00004E030000}"/>
    <cellStyle name="normální 79 9_popisovník 75Kxxx_Brno_1.3.2010" xfId="847" xr:uid="{00000000-0005-0000-0000-00004F030000}"/>
    <cellStyle name="normální 79_popisovník 75Kxxx_Brno_1.3.2010" xfId="848" xr:uid="{00000000-0005-0000-0000-000050030000}"/>
    <cellStyle name="normální 8" xfId="849" xr:uid="{00000000-0005-0000-0000-000051030000}"/>
    <cellStyle name="normální 80" xfId="850" xr:uid="{00000000-0005-0000-0000-000052030000}"/>
    <cellStyle name="normální 81" xfId="851" xr:uid="{00000000-0005-0000-0000-000053030000}"/>
    <cellStyle name="normální 82" xfId="852" xr:uid="{00000000-0005-0000-0000-000054030000}"/>
    <cellStyle name="normální 83" xfId="853" xr:uid="{00000000-0005-0000-0000-000055030000}"/>
    <cellStyle name="normální 84" xfId="854" xr:uid="{00000000-0005-0000-0000-000056030000}"/>
    <cellStyle name="normální 84 10" xfId="855" xr:uid="{00000000-0005-0000-0000-000057030000}"/>
    <cellStyle name="normální 84 11" xfId="856" xr:uid="{00000000-0005-0000-0000-000058030000}"/>
    <cellStyle name="normální 84 12" xfId="857" xr:uid="{00000000-0005-0000-0000-000059030000}"/>
    <cellStyle name="normální 84 13" xfId="858" xr:uid="{00000000-0005-0000-0000-00005A030000}"/>
    <cellStyle name="normální 84 14" xfId="859" xr:uid="{00000000-0005-0000-0000-00005B030000}"/>
    <cellStyle name="normální 84 15" xfId="860" xr:uid="{00000000-0005-0000-0000-00005C030000}"/>
    <cellStyle name="normální 84 16" xfId="861" xr:uid="{00000000-0005-0000-0000-00005D030000}"/>
    <cellStyle name="normální 84 17" xfId="862" xr:uid="{00000000-0005-0000-0000-00005E030000}"/>
    <cellStyle name="normální 84 18" xfId="863" xr:uid="{00000000-0005-0000-0000-00005F030000}"/>
    <cellStyle name="normální 84 19" xfId="864" xr:uid="{00000000-0005-0000-0000-000060030000}"/>
    <cellStyle name="normální 84 2" xfId="865" xr:uid="{00000000-0005-0000-0000-000061030000}"/>
    <cellStyle name="normální 84 20" xfId="866" xr:uid="{00000000-0005-0000-0000-000062030000}"/>
    <cellStyle name="normální 84 21" xfId="867" xr:uid="{00000000-0005-0000-0000-000063030000}"/>
    <cellStyle name="normální 84 22" xfId="868" xr:uid="{00000000-0005-0000-0000-000064030000}"/>
    <cellStyle name="normální 84 3" xfId="869" xr:uid="{00000000-0005-0000-0000-000065030000}"/>
    <cellStyle name="normální 84 4" xfId="870" xr:uid="{00000000-0005-0000-0000-000066030000}"/>
    <cellStyle name="normální 84 5" xfId="871" xr:uid="{00000000-0005-0000-0000-000067030000}"/>
    <cellStyle name="normální 84 6" xfId="872" xr:uid="{00000000-0005-0000-0000-000068030000}"/>
    <cellStyle name="normální 84 7" xfId="873" xr:uid="{00000000-0005-0000-0000-000069030000}"/>
    <cellStyle name="normální 84 8" xfId="874" xr:uid="{00000000-0005-0000-0000-00006A030000}"/>
    <cellStyle name="normální 84 9" xfId="875" xr:uid="{00000000-0005-0000-0000-00006B030000}"/>
    <cellStyle name="normální 85" xfId="876" xr:uid="{00000000-0005-0000-0000-00006C030000}"/>
    <cellStyle name="normální 85 10" xfId="877" xr:uid="{00000000-0005-0000-0000-00006D030000}"/>
    <cellStyle name="normální 85 11" xfId="878" xr:uid="{00000000-0005-0000-0000-00006E030000}"/>
    <cellStyle name="normální 85 12" xfId="879" xr:uid="{00000000-0005-0000-0000-00006F030000}"/>
    <cellStyle name="normální 85 13" xfId="880" xr:uid="{00000000-0005-0000-0000-000070030000}"/>
    <cellStyle name="normální 85 14" xfId="881" xr:uid="{00000000-0005-0000-0000-000071030000}"/>
    <cellStyle name="normální 85 15" xfId="882" xr:uid="{00000000-0005-0000-0000-000072030000}"/>
    <cellStyle name="normální 85 16" xfId="883" xr:uid="{00000000-0005-0000-0000-000073030000}"/>
    <cellStyle name="normální 85 17" xfId="884" xr:uid="{00000000-0005-0000-0000-000074030000}"/>
    <cellStyle name="normální 85 18" xfId="885" xr:uid="{00000000-0005-0000-0000-000075030000}"/>
    <cellStyle name="normální 85 19" xfId="886" xr:uid="{00000000-0005-0000-0000-000076030000}"/>
    <cellStyle name="normální 85 2" xfId="887" xr:uid="{00000000-0005-0000-0000-000077030000}"/>
    <cellStyle name="normální 85 20" xfId="888" xr:uid="{00000000-0005-0000-0000-000078030000}"/>
    <cellStyle name="normální 85 21" xfId="889" xr:uid="{00000000-0005-0000-0000-000079030000}"/>
    <cellStyle name="normální 85 22" xfId="890" xr:uid="{00000000-0005-0000-0000-00007A030000}"/>
    <cellStyle name="normální 85 23" xfId="891" xr:uid="{00000000-0005-0000-0000-00007B030000}"/>
    <cellStyle name="normální 85 3" xfId="892" xr:uid="{00000000-0005-0000-0000-00007C030000}"/>
    <cellStyle name="normální 85 4" xfId="893" xr:uid="{00000000-0005-0000-0000-00007D030000}"/>
    <cellStyle name="normální 85 5" xfId="894" xr:uid="{00000000-0005-0000-0000-00007E030000}"/>
    <cellStyle name="normální 85 6" xfId="895" xr:uid="{00000000-0005-0000-0000-00007F030000}"/>
    <cellStyle name="normální 85 7" xfId="896" xr:uid="{00000000-0005-0000-0000-000080030000}"/>
    <cellStyle name="normální 85 8" xfId="897" xr:uid="{00000000-0005-0000-0000-000081030000}"/>
    <cellStyle name="normální 85 9" xfId="898" xr:uid="{00000000-0005-0000-0000-000082030000}"/>
    <cellStyle name="normální 86" xfId="899" xr:uid="{00000000-0005-0000-0000-000083030000}"/>
    <cellStyle name="normální 86 10" xfId="900" xr:uid="{00000000-0005-0000-0000-000084030000}"/>
    <cellStyle name="normální 86 11" xfId="901" xr:uid="{00000000-0005-0000-0000-000085030000}"/>
    <cellStyle name="normální 86 12" xfId="902" xr:uid="{00000000-0005-0000-0000-000086030000}"/>
    <cellStyle name="normální 86 13" xfId="903" xr:uid="{00000000-0005-0000-0000-000087030000}"/>
    <cellStyle name="normální 86 14" xfId="904" xr:uid="{00000000-0005-0000-0000-000088030000}"/>
    <cellStyle name="normální 86 15" xfId="905" xr:uid="{00000000-0005-0000-0000-000089030000}"/>
    <cellStyle name="normální 86 16" xfId="906" xr:uid="{00000000-0005-0000-0000-00008A030000}"/>
    <cellStyle name="normální 86 17" xfId="907" xr:uid="{00000000-0005-0000-0000-00008B030000}"/>
    <cellStyle name="normální 86 18" xfId="908" xr:uid="{00000000-0005-0000-0000-00008C030000}"/>
    <cellStyle name="normální 86 19" xfId="909" xr:uid="{00000000-0005-0000-0000-00008D030000}"/>
    <cellStyle name="normální 86 2" xfId="910" xr:uid="{00000000-0005-0000-0000-00008E030000}"/>
    <cellStyle name="normální 86 20" xfId="911" xr:uid="{00000000-0005-0000-0000-00008F030000}"/>
    <cellStyle name="normální 86 21" xfId="912" xr:uid="{00000000-0005-0000-0000-000090030000}"/>
    <cellStyle name="normální 86 22" xfId="913" xr:uid="{00000000-0005-0000-0000-000091030000}"/>
    <cellStyle name="normální 86 3" xfId="914" xr:uid="{00000000-0005-0000-0000-000092030000}"/>
    <cellStyle name="normální 86 4" xfId="915" xr:uid="{00000000-0005-0000-0000-000093030000}"/>
    <cellStyle name="normální 86 5" xfId="916" xr:uid="{00000000-0005-0000-0000-000094030000}"/>
    <cellStyle name="normální 86 6" xfId="917" xr:uid="{00000000-0005-0000-0000-000095030000}"/>
    <cellStyle name="normální 86 7" xfId="918" xr:uid="{00000000-0005-0000-0000-000096030000}"/>
    <cellStyle name="normální 86 8" xfId="919" xr:uid="{00000000-0005-0000-0000-000097030000}"/>
    <cellStyle name="normální 86 9" xfId="920" xr:uid="{00000000-0005-0000-0000-000098030000}"/>
    <cellStyle name="normální 87" xfId="921" xr:uid="{00000000-0005-0000-0000-000099030000}"/>
    <cellStyle name="normální 87 10" xfId="922" xr:uid="{00000000-0005-0000-0000-00009A030000}"/>
    <cellStyle name="normální 87 11" xfId="923" xr:uid="{00000000-0005-0000-0000-00009B030000}"/>
    <cellStyle name="normální 87 12" xfId="924" xr:uid="{00000000-0005-0000-0000-00009C030000}"/>
    <cellStyle name="normální 87 13" xfId="925" xr:uid="{00000000-0005-0000-0000-00009D030000}"/>
    <cellStyle name="normální 87 14" xfId="926" xr:uid="{00000000-0005-0000-0000-00009E030000}"/>
    <cellStyle name="normální 87 15" xfId="927" xr:uid="{00000000-0005-0000-0000-00009F030000}"/>
    <cellStyle name="normální 87 16" xfId="928" xr:uid="{00000000-0005-0000-0000-0000A0030000}"/>
    <cellStyle name="normální 87 17" xfId="929" xr:uid="{00000000-0005-0000-0000-0000A1030000}"/>
    <cellStyle name="normální 87 18" xfId="930" xr:uid="{00000000-0005-0000-0000-0000A2030000}"/>
    <cellStyle name="normální 87 19" xfId="931" xr:uid="{00000000-0005-0000-0000-0000A3030000}"/>
    <cellStyle name="normální 87 2" xfId="932" xr:uid="{00000000-0005-0000-0000-0000A4030000}"/>
    <cellStyle name="normální 87 20" xfId="933" xr:uid="{00000000-0005-0000-0000-0000A5030000}"/>
    <cellStyle name="normální 87 21" xfId="934" xr:uid="{00000000-0005-0000-0000-0000A6030000}"/>
    <cellStyle name="normální 87 22" xfId="935" xr:uid="{00000000-0005-0000-0000-0000A7030000}"/>
    <cellStyle name="normální 87 3" xfId="936" xr:uid="{00000000-0005-0000-0000-0000A8030000}"/>
    <cellStyle name="normální 87 4" xfId="937" xr:uid="{00000000-0005-0000-0000-0000A9030000}"/>
    <cellStyle name="normální 87 5" xfId="938" xr:uid="{00000000-0005-0000-0000-0000AA030000}"/>
    <cellStyle name="normální 87 6" xfId="939" xr:uid="{00000000-0005-0000-0000-0000AB030000}"/>
    <cellStyle name="normální 87 7" xfId="940" xr:uid="{00000000-0005-0000-0000-0000AC030000}"/>
    <cellStyle name="normální 87 8" xfId="941" xr:uid="{00000000-0005-0000-0000-0000AD030000}"/>
    <cellStyle name="normální 87 9" xfId="942" xr:uid="{00000000-0005-0000-0000-0000AE030000}"/>
    <cellStyle name="normální 88" xfId="943" xr:uid="{00000000-0005-0000-0000-0000AF030000}"/>
    <cellStyle name="normální 88 10" xfId="944" xr:uid="{00000000-0005-0000-0000-0000B0030000}"/>
    <cellStyle name="normální 88 11" xfId="945" xr:uid="{00000000-0005-0000-0000-0000B1030000}"/>
    <cellStyle name="normální 88 12" xfId="946" xr:uid="{00000000-0005-0000-0000-0000B2030000}"/>
    <cellStyle name="normální 88 13" xfId="947" xr:uid="{00000000-0005-0000-0000-0000B3030000}"/>
    <cellStyle name="normální 88 14" xfId="948" xr:uid="{00000000-0005-0000-0000-0000B4030000}"/>
    <cellStyle name="normální 88 15" xfId="949" xr:uid="{00000000-0005-0000-0000-0000B5030000}"/>
    <cellStyle name="normální 88 16" xfId="950" xr:uid="{00000000-0005-0000-0000-0000B6030000}"/>
    <cellStyle name="normální 88 17" xfId="951" xr:uid="{00000000-0005-0000-0000-0000B7030000}"/>
    <cellStyle name="normální 88 18" xfId="952" xr:uid="{00000000-0005-0000-0000-0000B8030000}"/>
    <cellStyle name="normální 88 19" xfId="953" xr:uid="{00000000-0005-0000-0000-0000B9030000}"/>
    <cellStyle name="normální 88 2" xfId="954" xr:uid="{00000000-0005-0000-0000-0000BA030000}"/>
    <cellStyle name="normální 88 20" xfId="955" xr:uid="{00000000-0005-0000-0000-0000BB030000}"/>
    <cellStyle name="normální 88 21" xfId="956" xr:uid="{00000000-0005-0000-0000-0000BC030000}"/>
    <cellStyle name="normální 88 22" xfId="957" xr:uid="{00000000-0005-0000-0000-0000BD030000}"/>
    <cellStyle name="normální 88 3" xfId="958" xr:uid="{00000000-0005-0000-0000-0000BE030000}"/>
    <cellStyle name="normální 88 4" xfId="959" xr:uid="{00000000-0005-0000-0000-0000BF030000}"/>
    <cellStyle name="normální 88 5" xfId="960" xr:uid="{00000000-0005-0000-0000-0000C0030000}"/>
    <cellStyle name="normální 88 6" xfId="961" xr:uid="{00000000-0005-0000-0000-0000C1030000}"/>
    <cellStyle name="normální 88 7" xfId="962" xr:uid="{00000000-0005-0000-0000-0000C2030000}"/>
    <cellStyle name="normální 88 8" xfId="963" xr:uid="{00000000-0005-0000-0000-0000C3030000}"/>
    <cellStyle name="normální 88 9" xfId="964" xr:uid="{00000000-0005-0000-0000-0000C4030000}"/>
    <cellStyle name="normální 89" xfId="965" xr:uid="{00000000-0005-0000-0000-0000C5030000}"/>
    <cellStyle name="normální 89 10" xfId="966" xr:uid="{00000000-0005-0000-0000-0000C6030000}"/>
    <cellStyle name="normální 89 11" xfId="967" xr:uid="{00000000-0005-0000-0000-0000C7030000}"/>
    <cellStyle name="normální 89 12" xfId="968" xr:uid="{00000000-0005-0000-0000-0000C8030000}"/>
    <cellStyle name="normální 89 13" xfId="969" xr:uid="{00000000-0005-0000-0000-0000C9030000}"/>
    <cellStyle name="normální 89 14" xfId="970" xr:uid="{00000000-0005-0000-0000-0000CA030000}"/>
    <cellStyle name="normální 89 15" xfId="971" xr:uid="{00000000-0005-0000-0000-0000CB030000}"/>
    <cellStyle name="normální 89 16" xfId="972" xr:uid="{00000000-0005-0000-0000-0000CC030000}"/>
    <cellStyle name="normální 89 17" xfId="973" xr:uid="{00000000-0005-0000-0000-0000CD030000}"/>
    <cellStyle name="normální 89 18" xfId="974" xr:uid="{00000000-0005-0000-0000-0000CE030000}"/>
    <cellStyle name="normální 89 19" xfId="975" xr:uid="{00000000-0005-0000-0000-0000CF030000}"/>
    <cellStyle name="normální 89 2" xfId="976" xr:uid="{00000000-0005-0000-0000-0000D0030000}"/>
    <cellStyle name="normální 89 20" xfId="977" xr:uid="{00000000-0005-0000-0000-0000D1030000}"/>
    <cellStyle name="normální 89 21" xfId="978" xr:uid="{00000000-0005-0000-0000-0000D2030000}"/>
    <cellStyle name="normální 89 22" xfId="979" xr:uid="{00000000-0005-0000-0000-0000D3030000}"/>
    <cellStyle name="normální 89 3" xfId="980" xr:uid="{00000000-0005-0000-0000-0000D4030000}"/>
    <cellStyle name="normální 89 4" xfId="981" xr:uid="{00000000-0005-0000-0000-0000D5030000}"/>
    <cellStyle name="normální 89 5" xfId="982" xr:uid="{00000000-0005-0000-0000-0000D6030000}"/>
    <cellStyle name="normální 89 6" xfId="983" xr:uid="{00000000-0005-0000-0000-0000D7030000}"/>
    <cellStyle name="normální 89 7" xfId="984" xr:uid="{00000000-0005-0000-0000-0000D8030000}"/>
    <cellStyle name="normální 89 8" xfId="985" xr:uid="{00000000-0005-0000-0000-0000D9030000}"/>
    <cellStyle name="normální 89 9" xfId="986" xr:uid="{00000000-0005-0000-0000-0000DA030000}"/>
    <cellStyle name="normální 9" xfId="987" xr:uid="{00000000-0005-0000-0000-0000DB030000}"/>
    <cellStyle name="normální 90" xfId="988" xr:uid="{00000000-0005-0000-0000-0000DC030000}"/>
    <cellStyle name="normální 90 10" xfId="989" xr:uid="{00000000-0005-0000-0000-0000DD030000}"/>
    <cellStyle name="normální 90 11" xfId="990" xr:uid="{00000000-0005-0000-0000-0000DE030000}"/>
    <cellStyle name="normální 90 12" xfId="991" xr:uid="{00000000-0005-0000-0000-0000DF030000}"/>
    <cellStyle name="normální 90 13" xfId="992" xr:uid="{00000000-0005-0000-0000-0000E0030000}"/>
    <cellStyle name="normální 90 14" xfId="993" xr:uid="{00000000-0005-0000-0000-0000E1030000}"/>
    <cellStyle name="normální 90 15" xfId="994" xr:uid="{00000000-0005-0000-0000-0000E2030000}"/>
    <cellStyle name="normální 90 16" xfId="995" xr:uid="{00000000-0005-0000-0000-0000E3030000}"/>
    <cellStyle name="normální 90 17" xfId="996" xr:uid="{00000000-0005-0000-0000-0000E4030000}"/>
    <cellStyle name="normální 90 18" xfId="997" xr:uid="{00000000-0005-0000-0000-0000E5030000}"/>
    <cellStyle name="normální 90 19" xfId="998" xr:uid="{00000000-0005-0000-0000-0000E6030000}"/>
    <cellStyle name="normální 90 2" xfId="999" xr:uid="{00000000-0005-0000-0000-0000E7030000}"/>
    <cellStyle name="normální 90 20" xfId="1000" xr:uid="{00000000-0005-0000-0000-0000E8030000}"/>
    <cellStyle name="normální 90 21" xfId="1001" xr:uid="{00000000-0005-0000-0000-0000E9030000}"/>
    <cellStyle name="normální 90 22" xfId="1002" xr:uid="{00000000-0005-0000-0000-0000EA030000}"/>
    <cellStyle name="normální 90 3" xfId="1003" xr:uid="{00000000-0005-0000-0000-0000EB030000}"/>
    <cellStyle name="normální 90 4" xfId="1004" xr:uid="{00000000-0005-0000-0000-0000EC030000}"/>
    <cellStyle name="normální 90 5" xfId="1005" xr:uid="{00000000-0005-0000-0000-0000ED030000}"/>
    <cellStyle name="normální 90 6" xfId="1006" xr:uid="{00000000-0005-0000-0000-0000EE030000}"/>
    <cellStyle name="normální 90 7" xfId="1007" xr:uid="{00000000-0005-0000-0000-0000EF030000}"/>
    <cellStyle name="normální 90 8" xfId="1008" xr:uid="{00000000-0005-0000-0000-0000F0030000}"/>
    <cellStyle name="normální 90 9" xfId="1009" xr:uid="{00000000-0005-0000-0000-0000F1030000}"/>
    <cellStyle name="normální 91" xfId="1010" xr:uid="{00000000-0005-0000-0000-0000F2030000}"/>
    <cellStyle name="normální 91 10" xfId="1011" xr:uid="{00000000-0005-0000-0000-0000F3030000}"/>
    <cellStyle name="normální 91 11" xfId="1012" xr:uid="{00000000-0005-0000-0000-0000F4030000}"/>
    <cellStyle name="normální 91 12" xfId="1013" xr:uid="{00000000-0005-0000-0000-0000F5030000}"/>
    <cellStyle name="normální 91 13" xfId="1014" xr:uid="{00000000-0005-0000-0000-0000F6030000}"/>
    <cellStyle name="normální 91 14" xfId="1015" xr:uid="{00000000-0005-0000-0000-0000F7030000}"/>
    <cellStyle name="normální 91 15" xfId="1016" xr:uid="{00000000-0005-0000-0000-0000F8030000}"/>
    <cellStyle name="normální 91 16" xfId="1017" xr:uid="{00000000-0005-0000-0000-0000F9030000}"/>
    <cellStyle name="normální 91 17" xfId="1018" xr:uid="{00000000-0005-0000-0000-0000FA030000}"/>
    <cellStyle name="normální 91 18" xfId="1019" xr:uid="{00000000-0005-0000-0000-0000FB030000}"/>
    <cellStyle name="normální 91 19" xfId="1020" xr:uid="{00000000-0005-0000-0000-0000FC030000}"/>
    <cellStyle name="normální 91 2" xfId="1021" xr:uid="{00000000-0005-0000-0000-0000FD030000}"/>
    <cellStyle name="normální 91 20" xfId="1022" xr:uid="{00000000-0005-0000-0000-0000FE030000}"/>
    <cellStyle name="normální 91 21" xfId="1023" xr:uid="{00000000-0005-0000-0000-0000FF030000}"/>
    <cellStyle name="normální 91 22" xfId="1024" xr:uid="{00000000-0005-0000-0000-000000040000}"/>
    <cellStyle name="normální 91 3" xfId="1025" xr:uid="{00000000-0005-0000-0000-000001040000}"/>
    <cellStyle name="normální 91 4" xfId="1026" xr:uid="{00000000-0005-0000-0000-000002040000}"/>
    <cellStyle name="normální 91 5" xfId="1027" xr:uid="{00000000-0005-0000-0000-000003040000}"/>
    <cellStyle name="normální 91 6" xfId="1028" xr:uid="{00000000-0005-0000-0000-000004040000}"/>
    <cellStyle name="normální 91 7" xfId="1029" xr:uid="{00000000-0005-0000-0000-000005040000}"/>
    <cellStyle name="normální 91 8" xfId="1030" xr:uid="{00000000-0005-0000-0000-000006040000}"/>
    <cellStyle name="normální 91 9" xfId="1031" xr:uid="{00000000-0005-0000-0000-000007040000}"/>
    <cellStyle name="normální 92" xfId="1032" xr:uid="{00000000-0005-0000-0000-000008040000}"/>
    <cellStyle name="normální 92 10" xfId="1033" xr:uid="{00000000-0005-0000-0000-000009040000}"/>
    <cellStyle name="normální 92 11" xfId="1034" xr:uid="{00000000-0005-0000-0000-00000A040000}"/>
    <cellStyle name="normální 92 12" xfId="1035" xr:uid="{00000000-0005-0000-0000-00000B040000}"/>
    <cellStyle name="normální 92 13" xfId="1036" xr:uid="{00000000-0005-0000-0000-00000C040000}"/>
    <cellStyle name="normální 92 14" xfId="1037" xr:uid="{00000000-0005-0000-0000-00000D040000}"/>
    <cellStyle name="normální 92 15" xfId="1038" xr:uid="{00000000-0005-0000-0000-00000E040000}"/>
    <cellStyle name="normální 92 16" xfId="1039" xr:uid="{00000000-0005-0000-0000-00000F040000}"/>
    <cellStyle name="normální 92 17" xfId="1040" xr:uid="{00000000-0005-0000-0000-000010040000}"/>
    <cellStyle name="normální 92 18" xfId="1041" xr:uid="{00000000-0005-0000-0000-000011040000}"/>
    <cellStyle name="normální 92 19" xfId="1042" xr:uid="{00000000-0005-0000-0000-000012040000}"/>
    <cellStyle name="normální 92 2" xfId="1043" xr:uid="{00000000-0005-0000-0000-000013040000}"/>
    <cellStyle name="normální 92 20" xfId="1044" xr:uid="{00000000-0005-0000-0000-000014040000}"/>
    <cellStyle name="normální 92 21" xfId="1045" xr:uid="{00000000-0005-0000-0000-000015040000}"/>
    <cellStyle name="normální 92 22" xfId="1046" xr:uid="{00000000-0005-0000-0000-000016040000}"/>
    <cellStyle name="normální 92 3" xfId="1047" xr:uid="{00000000-0005-0000-0000-000017040000}"/>
    <cellStyle name="normální 92 4" xfId="1048" xr:uid="{00000000-0005-0000-0000-000018040000}"/>
    <cellStyle name="normální 92 5" xfId="1049" xr:uid="{00000000-0005-0000-0000-000019040000}"/>
    <cellStyle name="normální 92 6" xfId="1050" xr:uid="{00000000-0005-0000-0000-00001A040000}"/>
    <cellStyle name="normální 92 7" xfId="1051" xr:uid="{00000000-0005-0000-0000-00001B040000}"/>
    <cellStyle name="normální 92 8" xfId="1052" xr:uid="{00000000-0005-0000-0000-00001C040000}"/>
    <cellStyle name="normální 92 9" xfId="1053" xr:uid="{00000000-0005-0000-0000-00001D040000}"/>
    <cellStyle name="normální 93" xfId="1054" xr:uid="{00000000-0005-0000-0000-00001E040000}"/>
    <cellStyle name="normální 93 10" xfId="1055" xr:uid="{00000000-0005-0000-0000-00001F040000}"/>
    <cellStyle name="normální 93 11" xfId="1056" xr:uid="{00000000-0005-0000-0000-000020040000}"/>
    <cellStyle name="normální 93 12" xfId="1057" xr:uid="{00000000-0005-0000-0000-000021040000}"/>
    <cellStyle name="normální 93 13" xfId="1058" xr:uid="{00000000-0005-0000-0000-000022040000}"/>
    <cellStyle name="normální 93 14" xfId="1059" xr:uid="{00000000-0005-0000-0000-000023040000}"/>
    <cellStyle name="normální 93 15" xfId="1060" xr:uid="{00000000-0005-0000-0000-000024040000}"/>
    <cellStyle name="normální 93 16" xfId="1061" xr:uid="{00000000-0005-0000-0000-000025040000}"/>
    <cellStyle name="normální 93 17" xfId="1062" xr:uid="{00000000-0005-0000-0000-000026040000}"/>
    <cellStyle name="normální 93 18" xfId="1063" xr:uid="{00000000-0005-0000-0000-000027040000}"/>
    <cellStyle name="normální 93 19" xfId="1064" xr:uid="{00000000-0005-0000-0000-000028040000}"/>
    <cellStyle name="normální 93 2" xfId="1065" xr:uid="{00000000-0005-0000-0000-000029040000}"/>
    <cellStyle name="normální 93 20" xfId="1066" xr:uid="{00000000-0005-0000-0000-00002A040000}"/>
    <cellStyle name="normální 93 21" xfId="1067" xr:uid="{00000000-0005-0000-0000-00002B040000}"/>
    <cellStyle name="normální 93 22" xfId="1068" xr:uid="{00000000-0005-0000-0000-00002C040000}"/>
    <cellStyle name="normální 93 3" xfId="1069" xr:uid="{00000000-0005-0000-0000-00002D040000}"/>
    <cellStyle name="normální 93 4" xfId="1070" xr:uid="{00000000-0005-0000-0000-00002E040000}"/>
    <cellStyle name="normální 93 5" xfId="1071" xr:uid="{00000000-0005-0000-0000-00002F040000}"/>
    <cellStyle name="normální 93 6" xfId="1072" xr:uid="{00000000-0005-0000-0000-000030040000}"/>
    <cellStyle name="normální 93 7" xfId="1073" xr:uid="{00000000-0005-0000-0000-000031040000}"/>
    <cellStyle name="normální 93 8" xfId="1074" xr:uid="{00000000-0005-0000-0000-000032040000}"/>
    <cellStyle name="normální 93 9" xfId="1075" xr:uid="{00000000-0005-0000-0000-000033040000}"/>
    <cellStyle name="normální 94" xfId="1076" xr:uid="{00000000-0005-0000-0000-000034040000}"/>
    <cellStyle name="normální 94 10" xfId="1077" xr:uid="{00000000-0005-0000-0000-000035040000}"/>
    <cellStyle name="normální 94 11" xfId="1078" xr:uid="{00000000-0005-0000-0000-000036040000}"/>
    <cellStyle name="normální 94 12" xfId="1079" xr:uid="{00000000-0005-0000-0000-000037040000}"/>
    <cellStyle name="normální 94 13" xfId="1080" xr:uid="{00000000-0005-0000-0000-000038040000}"/>
    <cellStyle name="normální 94 14" xfId="1081" xr:uid="{00000000-0005-0000-0000-000039040000}"/>
    <cellStyle name="normální 94 15" xfId="1082" xr:uid="{00000000-0005-0000-0000-00003A040000}"/>
    <cellStyle name="normální 94 16" xfId="1083" xr:uid="{00000000-0005-0000-0000-00003B040000}"/>
    <cellStyle name="normální 94 17" xfId="1084" xr:uid="{00000000-0005-0000-0000-00003C040000}"/>
    <cellStyle name="normální 94 18" xfId="1085" xr:uid="{00000000-0005-0000-0000-00003D040000}"/>
    <cellStyle name="normální 94 19" xfId="1086" xr:uid="{00000000-0005-0000-0000-00003E040000}"/>
    <cellStyle name="normální 94 2" xfId="1087" xr:uid="{00000000-0005-0000-0000-00003F040000}"/>
    <cellStyle name="normální 94 20" xfId="1088" xr:uid="{00000000-0005-0000-0000-000040040000}"/>
    <cellStyle name="normální 94 21" xfId="1089" xr:uid="{00000000-0005-0000-0000-000041040000}"/>
    <cellStyle name="normální 94 22" xfId="1090" xr:uid="{00000000-0005-0000-0000-000042040000}"/>
    <cellStyle name="normální 94 3" xfId="1091" xr:uid="{00000000-0005-0000-0000-000043040000}"/>
    <cellStyle name="normální 94 4" xfId="1092" xr:uid="{00000000-0005-0000-0000-000044040000}"/>
    <cellStyle name="normální 94 5" xfId="1093" xr:uid="{00000000-0005-0000-0000-000045040000}"/>
    <cellStyle name="normální 94 6" xfId="1094" xr:uid="{00000000-0005-0000-0000-000046040000}"/>
    <cellStyle name="normální 94 7" xfId="1095" xr:uid="{00000000-0005-0000-0000-000047040000}"/>
    <cellStyle name="normální 94 8" xfId="1096" xr:uid="{00000000-0005-0000-0000-000048040000}"/>
    <cellStyle name="normální 94 9" xfId="1097" xr:uid="{00000000-0005-0000-0000-000049040000}"/>
    <cellStyle name="normální 95" xfId="1098" xr:uid="{00000000-0005-0000-0000-00004A040000}"/>
    <cellStyle name="normální 95 10" xfId="1099" xr:uid="{00000000-0005-0000-0000-00004B040000}"/>
    <cellStyle name="normální 95 11" xfId="1100" xr:uid="{00000000-0005-0000-0000-00004C040000}"/>
    <cellStyle name="normální 95 12" xfId="1101" xr:uid="{00000000-0005-0000-0000-00004D040000}"/>
    <cellStyle name="normální 95 13" xfId="1102" xr:uid="{00000000-0005-0000-0000-00004E040000}"/>
    <cellStyle name="normální 95 14" xfId="1103" xr:uid="{00000000-0005-0000-0000-00004F040000}"/>
    <cellStyle name="normální 95 15" xfId="1104" xr:uid="{00000000-0005-0000-0000-000050040000}"/>
    <cellStyle name="normální 95 16" xfId="1105" xr:uid="{00000000-0005-0000-0000-000051040000}"/>
    <cellStyle name="normální 95 17" xfId="1106" xr:uid="{00000000-0005-0000-0000-000052040000}"/>
    <cellStyle name="normální 95 18" xfId="1107" xr:uid="{00000000-0005-0000-0000-000053040000}"/>
    <cellStyle name="normální 95 19" xfId="1108" xr:uid="{00000000-0005-0000-0000-000054040000}"/>
    <cellStyle name="normální 95 2" xfId="1109" xr:uid="{00000000-0005-0000-0000-000055040000}"/>
    <cellStyle name="normální 95 20" xfId="1110" xr:uid="{00000000-0005-0000-0000-000056040000}"/>
    <cellStyle name="normální 95 21" xfId="1111" xr:uid="{00000000-0005-0000-0000-000057040000}"/>
    <cellStyle name="normální 95 22" xfId="1112" xr:uid="{00000000-0005-0000-0000-000058040000}"/>
    <cellStyle name="normální 95 3" xfId="1113" xr:uid="{00000000-0005-0000-0000-000059040000}"/>
    <cellStyle name="normální 95 4" xfId="1114" xr:uid="{00000000-0005-0000-0000-00005A040000}"/>
    <cellStyle name="normální 95 5" xfId="1115" xr:uid="{00000000-0005-0000-0000-00005B040000}"/>
    <cellStyle name="normální 95 6" xfId="1116" xr:uid="{00000000-0005-0000-0000-00005C040000}"/>
    <cellStyle name="normální 95 7" xfId="1117" xr:uid="{00000000-0005-0000-0000-00005D040000}"/>
    <cellStyle name="normální 95 8" xfId="1118" xr:uid="{00000000-0005-0000-0000-00005E040000}"/>
    <cellStyle name="normální 95 9" xfId="1119" xr:uid="{00000000-0005-0000-0000-00005F040000}"/>
    <cellStyle name="normální 96" xfId="1120" xr:uid="{00000000-0005-0000-0000-000060040000}"/>
    <cellStyle name="normální 97" xfId="1121" xr:uid="{00000000-0005-0000-0000-000061040000}"/>
    <cellStyle name="normální 98" xfId="1122" xr:uid="{00000000-0005-0000-0000-000062040000}"/>
    <cellStyle name="normální 98 10" xfId="1123" xr:uid="{00000000-0005-0000-0000-000063040000}"/>
    <cellStyle name="normální 98 11" xfId="1124" xr:uid="{00000000-0005-0000-0000-000064040000}"/>
    <cellStyle name="normální 98 12" xfId="1125" xr:uid="{00000000-0005-0000-0000-000065040000}"/>
    <cellStyle name="normální 98 13" xfId="1126" xr:uid="{00000000-0005-0000-0000-000066040000}"/>
    <cellStyle name="normální 98 14" xfId="1127" xr:uid="{00000000-0005-0000-0000-000067040000}"/>
    <cellStyle name="normální 98 15" xfId="1128" xr:uid="{00000000-0005-0000-0000-000068040000}"/>
    <cellStyle name="normální 98 16" xfId="1129" xr:uid="{00000000-0005-0000-0000-000069040000}"/>
    <cellStyle name="normální 98 17" xfId="1130" xr:uid="{00000000-0005-0000-0000-00006A040000}"/>
    <cellStyle name="normální 98 18" xfId="1131" xr:uid="{00000000-0005-0000-0000-00006B040000}"/>
    <cellStyle name="normální 98 19" xfId="1132" xr:uid="{00000000-0005-0000-0000-00006C040000}"/>
    <cellStyle name="normální 98 2" xfId="1133" xr:uid="{00000000-0005-0000-0000-00006D040000}"/>
    <cellStyle name="normální 98 20" xfId="1134" xr:uid="{00000000-0005-0000-0000-00006E040000}"/>
    <cellStyle name="normální 98 21" xfId="1135" xr:uid="{00000000-0005-0000-0000-00006F040000}"/>
    <cellStyle name="normální 98 22" xfId="1136" xr:uid="{00000000-0005-0000-0000-000070040000}"/>
    <cellStyle name="normální 98 3" xfId="1137" xr:uid="{00000000-0005-0000-0000-000071040000}"/>
    <cellStyle name="normální 98 4" xfId="1138" xr:uid="{00000000-0005-0000-0000-000072040000}"/>
    <cellStyle name="normální 98 5" xfId="1139" xr:uid="{00000000-0005-0000-0000-000073040000}"/>
    <cellStyle name="normální 98 6" xfId="1140" xr:uid="{00000000-0005-0000-0000-000074040000}"/>
    <cellStyle name="normální 98 7" xfId="1141" xr:uid="{00000000-0005-0000-0000-000075040000}"/>
    <cellStyle name="normální 98 8" xfId="1142" xr:uid="{00000000-0005-0000-0000-000076040000}"/>
    <cellStyle name="normální 98 9" xfId="1143" xr:uid="{00000000-0005-0000-0000-000077040000}"/>
    <cellStyle name="normální 99" xfId="1144" xr:uid="{00000000-0005-0000-0000-000078040000}"/>
    <cellStyle name="normální 99 10" xfId="1145" xr:uid="{00000000-0005-0000-0000-000079040000}"/>
    <cellStyle name="normální 99 11" xfId="1146" xr:uid="{00000000-0005-0000-0000-00007A040000}"/>
    <cellStyle name="normální 99 12" xfId="1147" xr:uid="{00000000-0005-0000-0000-00007B040000}"/>
    <cellStyle name="normální 99 13" xfId="1148" xr:uid="{00000000-0005-0000-0000-00007C040000}"/>
    <cellStyle name="normální 99 14" xfId="1149" xr:uid="{00000000-0005-0000-0000-00007D040000}"/>
    <cellStyle name="normální 99 15" xfId="1150" xr:uid="{00000000-0005-0000-0000-00007E040000}"/>
    <cellStyle name="normální 99 16" xfId="1151" xr:uid="{00000000-0005-0000-0000-00007F040000}"/>
    <cellStyle name="normální 99 17" xfId="1152" xr:uid="{00000000-0005-0000-0000-000080040000}"/>
    <cellStyle name="normální 99 18" xfId="1153" xr:uid="{00000000-0005-0000-0000-000081040000}"/>
    <cellStyle name="normální 99 19" xfId="1154" xr:uid="{00000000-0005-0000-0000-000082040000}"/>
    <cellStyle name="normální 99 2" xfId="1155" xr:uid="{00000000-0005-0000-0000-000083040000}"/>
    <cellStyle name="normální 99 20" xfId="1156" xr:uid="{00000000-0005-0000-0000-000084040000}"/>
    <cellStyle name="normální 99 21" xfId="1157" xr:uid="{00000000-0005-0000-0000-000085040000}"/>
    <cellStyle name="normální 99 22" xfId="1158" xr:uid="{00000000-0005-0000-0000-000086040000}"/>
    <cellStyle name="normální 99 3" xfId="1159" xr:uid="{00000000-0005-0000-0000-000087040000}"/>
    <cellStyle name="normální 99 4" xfId="1160" xr:uid="{00000000-0005-0000-0000-000088040000}"/>
    <cellStyle name="normální 99 5" xfId="1161" xr:uid="{00000000-0005-0000-0000-000089040000}"/>
    <cellStyle name="normální 99 6" xfId="1162" xr:uid="{00000000-0005-0000-0000-00008A040000}"/>
    <cellStyle name="normální 99 7" xfId="1163" xr:uid="{00000000-0005-0000-0000-00008B040000}"/>
    <cellStyle name="normální 99 8" xfId="1164" xr:uid="{00000000-0005-0000-0000-00008C040000}"/>
    <cellStyle name="normální 99 9" xfId="1165" xr:uid="{00000000-0005-0000-0000-00008D040000}"/>
    <cellStyle name="normální_Plánovací kalendář 2011 - hodiny" xfId="1166" xr:uid="{00000000-0005-0000-0000-00008E040000}"/>
    <cellStyle name="Normalny_laroux" xfId="1167" xr:uid="{00000000-0005-0000-0000-00008F040000}"/>
    <cellStyle name="Poznámka" xfId="1168" builtinId="10" customBuiltin="1"/>
    <cellStyle name="procent 2" xfId="1169" xr:uid="{00000000-0005-0000-0000-000091040000}"/>
    <cellStyle name="Propojená buňka" xfId="1170" builtinId="24" customBuiltin="1"/>
    <cellStyle name="Správně" xfId="1171" builtinId="26" customBuiltin="1"/>
    <cellStyle name="Standard_Korrigierte_Preisliste_Druck_V2" xfId="1172" xr:uid="{00000000-0005-0000-0000-000094040000}"/>
    <cellStyle name="Styl 1" xfId="1173" xr:uid="{00000000-0005-0000-0000-000095040000}"/>
    <cellStyle name="Styl 2" xfId="1174" xr:uid="{00000000-0005-0000-0000-000096040000}"/>
    <cellStyle name="Špatně" xfId="45" builtinId="27" customBuiltin="1"/>
    <cellStyle name="Text upozornění" xfId="1175" builtinId="11" customBuiltin="1"/>
    <cellStyle name="Vstup" xfId="1176" builtinId="20" customBuiltin="1"/>
    <cellStyle name="Výpočet" xfId="1177" builtinId="22" customBuiltin="1"/>
    <cellStyle name="Výstup" xfId="1178" builtinId="21" customBuiltin="1"/>
    <cellStyle name="Vysvětlující text" xfId="1179" builtinId="53" customBuiltin="1"/>
    <cellStyle name="Walutowy [0]_laroux" xfId="1180" xr:uid="{00000000-0005-0000-0000-00009C040000}"/>
    <cellStyle name="Walutowy_laroux" xfId="1181" xr:uid="{00000000-0005-0000-0000-00009D040000}"/>
    <cellStyle name="Zvýraznění 1" xfId="1182" builtinId="29" customBuiltin="1"/>
    <cellStyle name="Zvýraznění 2" xfId="1183" builtinId="33" customBuiltin="1"/>
    <cellStyle name="Zvýraznění 3" xfId="1184" builtinId="37" customBuiltin="1"/>
    <cellStyle name="Zvýraznění 4" xfId="1185" builtinId="41" customBuiltin="1"/>
    <cellStyle name="Zvýraznění 5" xfId="1186" builtinId="45" customBuiltin="1"/>
    <cellStyle name="Zvýraznění 6" xfId="1187" builtinId="49" customBuiltin="1"/>
  </cellStyles>
  <dxfs count="13">
    <dxf>
      <font>
        <b/>
        <i val="0"/>
        <condense val="0"/>
        <extend val="0"/>
      </font>
      <fill>
        <patternFill>
          <bgColor indexed="14"/>
        </patternFill>
      </fill>
    </dxf>
    <dxf>
      <font>
        <b val="0"/>
        <i val="0"/>
        <condense val="0"/>
        <extend val="0"/>
      </font>
      <fill>
        <patternFill patternType="none">
          <bgColor indexed="65"/>
        </patternFill>
      </fill>
    </dxf>
    <dxf>
      <font>
        <b/>
        <i val="0"/>
        <condense val="0"/>
        <extend val="0"/>
      </font>
      <fill>
        <patternFill>
          <bgColor indexed="44"/>
        </patternFill>
      </fill>
    </dxf>
    <dxf>
      <font>
        <b/>
        <i val="0"/>
        <condense val="0"/>
        <extend val="0"/>
      </font>
      <fill>
        <patternFill>
          <bgColor indexed="14"/>
        </patternFill>
      </fill>
    </dxf>
    <dxf>
      <font>
        <b val="0"/>
        <i val="0"/>
        <condense val="0"/>
        <extend val="0"/>
      </font>
      <fill>
        <patternFill patternType="none">
          <bgColor indexed="65"/>
        </patternFill>
      </fill>
    </dxf>
    <dxf>
      <font>
        <condense val="0"/>
        <extend val="0"/>
        <color indexed="9"/>
      </font>
    </dxf>
    <dxf>
      <font>
        <condense val="0"/>
        <extend val="0"/>
        <color indexed="9"/>
      </font>
    </dxf>
    <dxf>
      <font>
        <condense val="0"/>
        <extend val="0"/>
        <color indexed="9"/>
      </font>
    </dxf>
    <dxf>
      <font>
        <b/>
        <i val="0"/>
        <condense val="0"/>
        <extend val="0"/>
      </font>
      <fill>
        <patternFill>
          <bgColor indexed="14"/>
        </patternFill>
      </fill>
    </dxf>
    <dxf>
      <font>
        <b val="0"/>
        <i val="0"/>
        <condense val="0"/>
        <extend val="0"/>
      </font>
      <fill>
        <patternFill patternType="none">
          <bgColor indexed="65"/>
        </patternFill>
      </fill>
    </dxf>
    <dxf>
      <font>
        <b/>
        <i val="0"/>
        <condense val="0"/>
        <extend val="0"/>
      </font>
      <fill>
        <patternFill>
          <bgColor indexed="44"/>
        </patternFill>
      </fill>
    </dxf>
    <dxf>
      <font>
        <b/>
        <i val="0"/>
        <condense val="0"/>
        <extend val="0"/>
      </font>
      <fill>
        <patternFill>
          <bgColor indexed="14"/>
        </patternFill>
      </fill>
    </dxf>
    <dxf>
      <font>
        <b val="0"/>
        <i val="0"/>
        <condense val="0"/>
        <extend val="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ctrlProps/ctrlProp1.xml><?xml version="1.0" encoding="utf-8"?>
<formControlPr xmlns="http://schemas.microsoft.com/office/spreadsheetml/2009/9/main" objectType="Spin" dx="15" fmlaLink="$A$2" max="2136" min="1905" page="10" val="202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38</xdr:col>
          <xdr:colOff>358140</xdr:colOff>
          <xdr:row>3</xdr:row>
          <xdr:rowOff>106680</xdr:rowOff>
        </xdr:from>
        <xdr:to>
          <xdr:col>42</xdr:col>
          <xdr:colOff>533400</xdr:colOff>
          <xdr:row>11</xdr:row>
          <xdr:rowOff>99060</xdr:rowOff>
        </xdr:to>
        <xdr:sp macro="" textlink="">
          <xdr:nvSpPr>
            <xdr:cNvPr id="1026" name="Spinner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kce/&#176;%20zahrani&#269;&#237;/&#268;ern&#225;%20Hora/CG_0901/Xca%20CGca_050912%20&#381;SB_060313%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Tjen\D\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
      <sheetName val="N"/>
      <sheetName val="W"/>
      <sheetName val="H"/>
      <sheetName val="S"/>
      <sheetName val="P"/>
      <sheetName val="Pn"/>
      <sheetName val="ZTE"/>
      <sheetName val="cg"/>
      <sheetName val="J"/>
      <sheetName val="Y"/>
      <sheetName val="L"/>
      <sheetName val="A"/>
      <sheetName val="Q"/>
      <sheetName val="PriceAŽD"/>
      <sheetName val="+Disp.control"/>
      <sheetName val="ups eu"/>
      <sheetName val="ZP eu"/>
      <sheetName val="ZP_cc2 eu"/>
      <sheetName val="pro101"/>
      <sheetName val="Price"/>
      <sheetName val="Price_0603F"/>
      <sheetName val="Price (2)"/>
      <sheetName val="Price F"/>
      <sheetName val="S 1 "/>
      <sheetName val="S 2 "/>
      <sheetName val="S 3 "/>
      <sheetName val="S 4 "/>
      <sheetName val="S 5 "/>
      <sheetName val="S 10"/>
      <sheetName val="PL 111"/>
      <sheetName val="S 12"/>
      <sheetName val="T1  "/>
      <sheetName val="T2  "/>
      <sheetName val="T3  "/>
      <sheetName val="T4  "/>
      <sheetName val="T5  "/>
      <sheetName val="L6a   "/>
    </sheetNames>
    <sheetDataSet>
      <sheetData sheetId="0"/>
      <sheetData sheetId="1"/>
      <sheetData sheetId="2"/>
      <sheetData sheetId="3"/>
      <sheetData sheetId="4"/>
      <sheetData sheetId="5"/>
      <sheetData sheetId="6"/>
      <sheetData sheetId="7"/>
      <sheetData sheetId="8"/>
      <sheetData sheetId="9">
        <row r="5">
          <cell r="C5">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gPT2"/>
      <sheetName val="prům.mzdaČR"/>
      <sheetName val="mzd.tarif"/>
      <sheetName val="tarify T-m"/>
      <sheetName val="NP"/>
      <sheetName val="ST"/>
      <sheetName val="hesla"/>
      <sheetName val="List1"/>
      <sheetName val="sazba"/>
      <sheetName val="dovolenka"/>
      <sheetName val="transfuzenka"/>
      <sheetName val="náhraděnka"/>
      <sheetName val="stravenky,dny"/>
      <sheetName val="SŽ"/>
      <sheetName val="inkasa"/>
      <sheetName val="List2"/>
      <sheetName val="List4"/>
      <sheetName val="fondy-por"/>
      <sheetName val="ST06"/>
      <sheetName val="List3"/>
      <sheetName val="fondy"/>
      <sheetName val="můj ST"/>
      <sheetName val="ST04"/>
      <sheetName val="ST05"/>
      <sheetName val="SŽ_051208"/>
      <sheetName val="ING č.akc.f."/>
      <sheetName val="ING fondy"/>
      <sheetName val="cena bytů Terez"/>
      <sheetName val="znalci ČS"/>
      <sheetName val="vztahy"/>
      <sheetName val="fin.pl."/>
      <sheetName val="fin.pl.do_fb"/>
      <sheetName val="stěh+zařiz."/>
      <sheetName val="KK"/>
      <sheetName val="fin.slovní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5"/>
  <sheetViews>
    <sheetView showZeros="0" tabSelected="1" zoomScale="70" zoomScaleNormal="70" zoomScaleSheetLayoutView="80" workbookViewId="0">
      <selection activeCell="E49" sqref="E49"/>
    </sheetView>
  </sheetViews>
  <sheetFormatPr defaultColWidth="9.109375" defaultRowHeight="13.2"/>
  <cols>
    <col min="1" max="1" width="7.109375" style="1" customWidth="1"/>
    <col min="2" max="8" width="3.6640625" style="1" customWidth="1"/>
    <col min="9" max="15" width="4.6640625" style="1" customWidth="1"/>
    <col min="16" max="16" width="7.77734375" style="1" customWidth="1"/>
    <col min="17" max="17" width="6.77734375" style="1" customWidth="1"/>
    <col min="18" max="18" width="12.6640625" style="1" customWidth="1"/>
    <col min="19" max="19" width="2.88671875" style="1" customWidth="1"/>
    <col min="20" max="20" width="7.109375" style="1" customWidth="1"/>
    <col min="21" max="27" width="3.6640625" style="1" customWidth="1"/>
    <col min="28" max="34" width="4.6640625" style="1" customWidth="1"/>
    <col min="35" max="35" width="7.77734375" style="1" customWidth="1"/>
    <col min="36" max="36" width="6.77734375" style="1" customWidth="1"/>
    <col min="37" max="37" width="12.6640625" style="1" customWidth="1"/>
    <col min="38" max="16384" width="9.109375" style="1"/>
  </cols>
  <sheetData>
    <row r="1" spans="1:37" ht="15" customHeight="1">
      <c r="A1" s="34"/>
      <c r="B1" s="34"/>
      <c r="C1" s="34"/>
      <c r="D1" s="34"/>
      <c r="E1" s="130" t="s">
        <v>21</v>
      </c>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26" t="e" vm="1">
        <v>#VALUE!</v>
      </c>
      <c r="AH1" s="126"/>
      <c r="AI1" s="126"/>
      <c r="AJ1" s="126"/>
      <c r="AK1" s="126"/>
    </row>
    <row r="2" spans="1:37" ht="15" customHeight="1">
      <c r="A2" s="129">
        <v>2025</v>
      </c>
      <c r="B2" s="129"/>
      <c r="C2" s="129"/>
      <c r="D2" s="129"/>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26"/>
      <c r="AH2" s="126"/>
      <c r="AI2" s="126"/>
      <c r="AJ2" s="126"/>
      <c r="AK2" s="126"/>
    </row>
    <row r="3" spans="1:37" ht="15" customHeight="1">
      <c r="A3" s="129"/>
      <c r="B3" s="129"/>
      <c r="C3" s="129"/>
      <c r="D3" s="129"/>
      <c r="E3" s="128" t="s">
        <v>22</v>
      </c>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6"/>
      <c r="AH3" s="126"/>
      <c r="AI3" s="126"/>
      <c r="AJ3" s="126"/>
      <c r="AK3" s="126"/>
    </row>
    <row r="4" spans="1:37" s="2" customFormat="1" ht="15" customHeight="1">
      <c r="A4" s="129"/>
      <c r="B4" s="129"/>
      <c r="C4" s="129"/>
      <c r="D4" s="129"/>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6"/>
      <c r="AH4" s="126"/>
      <c r="AI4" s="126"/>
      <c r="AJ4" s="126"/>
      <c r="AK4" s="126"/>
    </row>
    <row r="5" spans="1:37" s="2" customFormat="1" ht="15" customHeight="1">
      <c r="A5" s="129"/>
      <c r="B5" s="129"/>
      <c r="C5" s="129"/>
      <c r="D5" s="129"/>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6"/>
      <c r="AH5" s="126"/>
      <c r="AI5" s="126"/>
      <c r="AJ5" s="126"/>
      <c r="AK5" s="126"/>
    </row>
    <row r="6" spans="1:37" ht="15" customHeight="1">
      <c r="A6" s="129"/>
      <c r="B6" s="129"/>
      <c r="C6" s="129"/>
      <c r="D6" s="129"/>
      <c r="E6" s="108"/>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126"/>
      <c r="AH6" s="126"/>
      <c r="AI6" s="126"/>
      <c r="AJ6" s="126"/>
      <c r="AK6" s="126"/>
    </row>
    <row r="7" spans="1:37" ht="15" customHeight="1" thickBot="1">
      <c r="A7" s="34"/>
      <c r="B7" s="34"/>
      <c r="C7" s="34"/>
      <c r="D7" s="34"/>
      <c r="E7" s="34"/>
      <c r="F7" s="34"/>
      <c r="G7" s="34"/>
      <c r="H7" s="34"/>
      <c r="I7" s="34"/>
      <c r="J7" s="34"/>
      <c r="K7" s="100"/>
      <c r="L7" s="34"/>
      <c r="M7" s="100"/>
      <c r="N7" s="100"/>
      <c r="O7" s="34"/>
      <c r="P7" s="34"/>
      <c r="Q7" s="34"/>
      <c r="R7" s="34"/>
      <c r="S7" s="34"/>
      <c r="T7" s="34"/>
      <c r="U7" s="34"/>
      <c r="V7" s="34"/>
      <c r="W7" s="34"/>
      <c r="X7" s="34"/>
      <c r="Y7" s="34"/>
      <c r="Z7" s="34"/>
      <c r="AA7" s="34"/>
      <c r="AB7" s="34"/>
      <c r="AC7" s="34"/>
      <c r="AD7" s="34"/>
      <c r="AE7" s="34"/>
      <c r="AF7" s="34"/>
      <c r="AG7" s="127"/>
      <c r="AH7" s="127"/>
      <c r="AI7" s="127"/>
      <c r="AJ7" s="127"/>
      <c r="AK7" s="127"/>
    </row>
    <row r="8" spans="1:37" ht="15" customHeight="1" thickBot="1">
      <c r="A8" s="120" t="s">
        <v>0</v>
      </c>
      <c r="B8" s="3">
        <v>1</v>
      </c>
      <c r="C8" s="4">
        <f t="shared" ref="C8:H8" si="0">1+B8</f>
        <v>2</v>
      </c>
      <c r="D8" s="4">
        <f t="shared" si="0"/>
        <v>3</v>
      </c>
      <c r="E8" s="4">
        <f t="shared" si="0"/>
        <v>4</v>
      </c>
      <c r="F8" s="4">
        <f t="shared" si="0"/>
        <v>5</v>
      </c>
      <c r="G8" s="4">
        <f t="shared" si="0"/>
        <v>6</v>
      </c>
      <c r="H8" s="5">
        <f t="shared" si="0"/>
        <v>7</v>
      </c>
      <c r="I8" s="6" t="s">
        <v>1</v>
      </c>
      <c r="J8" s="7"/>
      <c r="K8" s="7"/>
      <c r="L8" s="7"/>
      <c r="M8" s="6" t="s">
        <v>0</v>
      </c>
      <c r="N8" s="7"/>
      <c r="O8" s="8"/>
      <c r="P8" s="6"/>
      <c r="Q8" s="6" t="s">
        <v>2</v>
      </c>
      <c r="R8" s="7"/>
      <c r="S8" s="9"/>
      <c r="T8" s="120" t="s">
        <v>0</v>
      </c>
      <c r="U8" s="3">
        <v>1</v>
      </c>
      <c r="V8" s="4">
        <f t="shared" ref="V8:AA8" si="1">1+U8</f>
        <v>2</v>
      </c>
      <c r="W8" s="4">
        <f t="shared" si="1"/>
        <v>3</v>
      </c>
      <c r="X8" s="4">
        <f t="shared" si="1"/>
        <v>4</v>
      </c>
      <c r="Y8" s="4">
        <f t="shared" si="1"/>
        <v>5</v>
      </c>
      <c r="Z8" s="4">
        <f t="shared" si="1"/>
        <v>6</v>
      </c>
      <c r="AA8" s="5">
        <f t="shared" si="1"/>
        <v>7</v>
      </c>
      <c r="AB8" s="6" t="s">
        <v>1</v>
      </c>
      <c r="AC8" s="7"/>
      <c r="AD8" s="7"/>
      <c r="AE8" s="7"/>
      <c r="AF8" s="6" t="s">
        <v>0</v>
      </c>
      <c r="AG8" s="7"/>
      <c r="AH8" s="8"/>
      <c r="AI8" s="6"/>
      <c r="AJ8" s="6" t="s">
        <v>2</v>
      </c>
      <c r="AK8" s="7"/>
    </row>
    <row r="9" spans="1:37" ht="79.95" customHeight="1" thickBot="1">
      <c r="A9" s="121"/>
      <c r="B9" s="10">
        <v>40525</v>
      </c>
      <c r="C9" s="11">
        <v>40526</v>
      </c>
      <c r="D9" s="11">
        <v>40527</v>
      </c>
      <c r="E9" s="11">
        <v>40528</v>
      </c>
      <c r="F9" s="11">
        <v>40529</v>
      </c>
      <c r="G9" s="11">
        <v>40530</v>
      </c>
      <c r="H9" s="33">
        <v>40531</v>
      </c>
      <c r="I9" s="12" t="s">
        <v>15</v>
      </c>
      <c r="J9" s="13" t="s">
        <v>3</v>
      </c>
      <c r="K9" s="13" t="s">
        <v>14</v>
      </c>
      <c r="L9" s="14" t="s">
        <v>4</v>
      </c>
      <c r="M9" s="15" t="s">
        <v>13</v>
      </c>
      <c r="N9" s="16" t="s">
        <v>17</v>
      </c>
      <c r="O9" s="13" t="str">
        <f>K9</f>
        <v>svátků po-pá</v>
      </c>
      <c r="P9" s="17" t="s">
        <v>16</v>
      </c>
      <c r="Q9" s="18" t="s">
        <v>5</v>
      </c>
      <c r="R9" s="17" t="s">
        <v>6</v>
      </c>
      <c r="S9" s="19"/>
      <c r="T9" s="121"/>
      <c r="U9" s="10">
        <v>40525</v>
      </c>
      <c r="V9" s="11">
        <v>40526</v>
      </c>
      <c r="W9" s="11">
        <v>40527</v>
      </c>
      <c r="X9" s="11">
        <v>40528</v>
      </c>
      <c r="Y9" s="11">
        <v>40529</v>
      </c>
      <c r="Z9" s="11">
        <v>40530</v>
      </c>
      <c r="AA9" s="33">
        <v>40531</v>
      </c>
      <c r="AB9" s="12" t="str">
        <f t="shared" ref="AB9:AK9" si="2">I9</f>
        <v>číslo týdne</v>
      </c>
      <c r="AC9" s="13" t="str">
        <f t="shared" si="2"/>
        <v>pracovních dnů</v>
      </c>
      <c r="AD9" s="13" t="str">
        <f t="shared" si="2"/>
        <v>svátků po-pá</v>
      </c>
      <c r="AE9" s="14" t="str">
        <f t="shared" si="2"/>
        <v>pracovních dnů *</v>
      </c>
      <c r="AF9" s="15" t="str">
        <f t="shared" si="2"/>
        <v>číslo měsíce</v>
      </c>
      <c r="AG9" s="16" t="str">
        <f t="shared" si="2"/>
        <v>prac. dnů</v>
      </c>
      <c r="AH9" s="13" t="str">
        <f t="shared" si="2"/>
        <v>svátků po-pá</v>
      </c>
      <c r="AI9" s="17" t="str">
        <f t="shared" si="2"/>
        <v>pracovních hodin
(po 8 a 7,5)</v>
      </c>
      <c r="AJ9" s="18" t="str">
        <f t="shared" si="2"/>
        <v>pracovních
dnů</v>
      </c>
      <c r="AK9" s="17" t="str">
        <f t="shared" si="2"/>
        <v>pracovních
hodin</v>
      </c>
    </row>
    <row r="10" spans="1:37" ht="12.9" customHeight="1">
      <c r="A10" s="117">
        <f>DATE(rok,M:M,1)</f>
        <v>45658</v>
      </c>
      <c r="B10" s="36">
        <f>IF(WEEKDAY(DATE(rok,$M:$M,1),2)=$8:$8,($M10=$M12)*($M10=$M11),0)</f>
        <v>0</v>
      </c>
      <c r="C10" s="37">
        <f t="shared" ref="C10:C45" si="3">IF(OR(B10=DAY(DATE(rok,$M:$M+1,0)),B10=0),IF(WEEKDAY(DATE(rok,$M:$M,1),2)=$8:$8,($M10=$M12)*($M10=$M11),0),IF(ISNUMBER(B10),B10,0)+1)</f>
        <v>0</v>
      </c>
      <c r="D10" s="37">
        <f t="shared" ref="D10:D45" si="4">IF(OR(C10=DAY(DATE(rok,$M:$M+1,0)),C10=0),IF(WEEKDAY(DATE(rok,$M:$M,1),2)=$8:$8,($M10=$M12)*($M10=$M11),0),IF(ISNUMBER(C10),C10,0)+1)</f>
        <v>1</v>
      </c>
      <c r="E10" s="37">
        <f t="shared" ref="E10:E45" si="5">IF(OR(D10=DAY(DATE(rok,$M:$M+1,0)),D10=0),IF(WEEKDAY(DATE(rok,$M:$M,1),2)=$8:$8,($M10=$M12)*($M10=$M11),0),IF(ISNUMBER(D10),D10,0)+1)</f>
        <v>2</v>
      </c>
      <c r="F10" s="115">
        <f t="shared" ref="F10:F45" si="6">IF(OR(E10=DAY(DATE(rok,$M:$M+1,0)),E10=0),IF(WEEKDAY(DATE(rok,$M:$M,1),2)=$8:$8,($M10=$M12)*($M10=$M11),0),IF(ISNUMBER(E10),E10,0)+1)</f>
        <v>3</v>
      </c>
      <c r="G10" s="38">
        <f t="shared" ref="G10:G45" si="7">IF(OR(F10=DAY(DATE(rok,$M:$M+1,0)),F10=0),IF(WEEKDAY(DATE(rok,$M:$M,1),2)=$8:$8,($M10=$M12)*($M10=$M11),0),IF(ISNUMBER(F10),F10,0)+1)</f>
        <v>4</v>
      </c>
      <c r="H10" s="39">
        <f t="shared" ref="H10:H45" si="8">IF(OR(G10=DAY(DATE(rok,$M:$M+1,0)),G10=0),IF(WEEKDAY(DATE(rok,$M:$M,1),2)=$8:$8,($M10=$M12)*($M10=$M11),0),IF(ISNUMBER(G10),G10,0)+1)</f>
        <v>5</v>
      </c>
      <c r="I10" s="40" t="str">
        <f>IF(SUM(B10:H10)&gt;=10,"1","53")</f>
        <v>1</v>
      </c>
      <c r="J10" s="41">
        <f t="shared" ref="J10:J45" si="9">L:L-K:K</f>
        <v>3</v>
      </c>
      <c r="K10" s="41">
        <f t="shared" ref="K10:K45" si="10">IF(B10,IF(ISNUMBER(MATCH(DATE(rok,$M10,B10),svátky,0)),1,0),0)
+IF(C10,IF(ISNUMBER(MATCH(DATE(rok,$M10,C10),svátky,0)),1,0),0)
+IF(D10,IF(ISNUMBER(MATCH(DATE(rok,$M10,D10),svátky,0)),1,0),0)
+IF(E10,IF(ISNUMBER(MATCH(DATE(rok,$M10,E10),svátky,0)),1,0),0)
+IF(F10,IF(ISNUMBER(MATCH(DATE(rok,$M10,F10),svátky,0)),1,0),0)</f>
        <v>0</v>
      </c>
      <c r="L10" s="42">
        <f t="shared" ref="L10:L45" si="11">SUMPRODUCT((B10:F10&gt;0)*1)</f>
        <v>3</v>
      </c>
      <c r="M10" s="43">
        <v>1</v>
      </c>
      <c r="N10" s="44"/>
      <c r="O10" s="44"/>
      <c r="P10" s="45"/>
      <c r="Q10" s="46"/>
      <c r="R10" s="47"/>
      <c r="S10" s="48"/>
      <c r="T10" s="122">
        <f>DATE(rok,AF:AF,1)</f>
        <v>45839</v>
      </c>
      <c r="U10" s="36">
        <f>IF(ISNUMBER(H45),IF(OR(H45=DAY(DATE(rok,$AF:$AF+1,0)),H45=0),IF(WEEKDAY(DATE(rok,$AF:$AF,1),2)=$8:$8,($AF10=$AF12)*($AF10=$AF11),0),H45+1),0)</f>
        <v>0</v>
      </c>
      <c r="V10" s="110">
        <f t="shared" ref="V10:V43" si="12">IF(OR(U10=DAY(DATE(rok,$AF:$AF+1,0)),U10=0),IF(WEEKDAY(DATE(rok,$AF:$AF,1),2)=$8:$8,($AF10=$AF12)*($AF10=$AF11),0),U10+1)</f>
        <v>1</v>
      </c>
      <c r="W10" s="37">
        <f t="shared" ref="W10:W43" si="13">IF(OR(V10=DAY(DATE(rok,$AF:$AF+1,0)),V10=0),IF(WEEKDAY(DATE(rok,$AF:$AF,1),2)=$8:$8,($AF10=$AF12)*($AF10=$AF11),0),V10+1)</f>
        <v>2</v>
      </c>
      <c r="X10" s="37">
        <f t="shared" ref="X10:X43" si="14">IF(OR(W10=DAY(DATE(rok,$AF:$AF+1,0)),W10=0),IF(WEEKDAY(DATE(rok,$AF:$AF,1),2)=$8:$8,($AF10=$AF12)*($AF10=$AF11),0),W10+1)</f>
        <v>3</v>
      </c>
      <c r="Y10" s="133">
        <f t="shared" ref="Y10:Y43" si="15">IF(OR(X10=DAY(DATE(rok,$AF:$AF+1,0)),X10=0),IF(WEEKDAY(DATE(rok,$AF:$AF,1),2)=$8:$8,($AF10=$AF12)*($AF10=$AF11),0),X10+1)</f>
        <v>4</v>
      </c>
      <c r="Z10" s="38">
        <f t="shared" ref="Z10:Z43" si="16">IF(OR(Y10=DAY(DATE(rok,$AF:$AF+1,0)),Y10=0),IF(WEEKDAY(DATE(rok,$AF:$AF,1),2)=$8:$8,($AF10=$AF12)*($AF10=$AF11),0),Y10+1)</f>
        <v>5</v>
      </c>
      <c r="AA10" s="39">
        <f t="shared" ref="AA10:AA43" si="17">IF(OR(Z10=DAY(DATE(rok,$AF:$AF+1,0)),Z10=0),IF(WEEKDAY(DATE(rok,$AF:$AF,1),2)=$8:$8,($AF10=$AF12)*($AF10=$AF11),0),Z10+1)</f>
        <v>6</v>
      </c>
      <c r="AB10" s="40">
        <f>IF(SUM(U10:AA10)&gt;0,SIGN(U10)+MAX(I43,I44,I45),"")</f>
        <v>27</v>
      </c>
      <c r="AC10" s="41">
        <f t="shared" ref="AC10:AC45" si="18">AE:AE-AD:AD</f>
        <v>4</v>
      </c>
      <c r="AD10" s="41">
        <f t="shared" ref="AD10:AD45" si="19">IF(U10,IF(ISNUMBER(MATCH(DATE(rok,$AF10,U10),svátky,0)),1,0),0)
+IF(V10,IF(ISNUMBER(MATCH(DATE(rok,$AF10,V10),svátky,0)),1,0),0)
+IF(W10,IF(ISNUMBER(MATCH(DATE(rok,$AF10,W10),svátky,0)),1,0),0)
+IF(X10,IF(ISNUMBER(MATCH(DATE(rok,$AF10,X10),svátky,0)),1,0),0)
+IF(Y10,IF(ISNUMBER(MATCH(DATE(rok,$AF10,Y10),svátky,0)),1,0),0)</f>
        <v>0</v>
      </c>
      <c r="AE10" s="42">
        <f t="shared" ref="AE10:AE45" si="20">SUMPRODUCT((U10:Y10&gt;0)*1)</f>
        <v>4</v>
      </c>
      <c r="AF10" s="43">
        <f t="shared" ref="AF10:AF15" si="21">M40+1</f>
        <v>7</v>
      </c>
      <c r="AG10" s="44"/>
      <c r="AH10" s="44"/>
      <c r="AI10" s="45"/>
      <c r="AJ10" s="46"/>
      <c r="AK10" s="47"/>
    </row>
    <row r="11" spans="1:37" ht="12.9" customHeight="1">
      <c r="A11" s="118"/>
      <c r="B11" s="49">
        <f t="shared" ref="B11:B45" si="22">IF(OR(H10=DAY(DATE(rok,$M:$M+1,0)),H10=0),IF(WEEKDAY(DATE(rok,$M:$M,1),2)=$8:$8,($M11=$M13)*($M11=$M12),0),IF(ISNUMBER(H10),H10,0)+1)</f>
        <v>6</v>
      </c>
      <c r="C11" s="109">
        <f t="shared" si="3"/>
        <v>7</v>
      </c>
      <c r="D11" s="111">
        <f t="shared" si="4"/>
        <v>8</v>
      </c>
      <c r="E11" s="50">
        <f t="shared" si="5"/>
        <v>9</v>
      </c>
      <c r="F11" s="50">
        <f t="shared" si="6"/>
        <v>10</v>
      </c>
      <c r="G11" s="51">
        <f t="shared" si="7"/>
        <v>11</v>
      </c>
      <c r="H11" s="52">
        <f t="shared" si="8"/>
        <v>12</v>
      </c>
      <c r="I11" s="53">
        <f>IF(I10="1",2,1)</f>
        <v>2</v>
      </c>
      <c r="J11" s="54">
        <f t="shared" si="9"/>
        <v>5</v>
      </c>
      <c r="K11" s="54">
        <f t="shared" si="10"/>
        <v>0</v>
      </c>
      <c r="L11" s="55">
        <f t="shared" si="11"/>
        <v>5</v>
      </c>
      <c r="M11" s="43">
        <v>1</v>
      </c>
      <c r="N11" s="56"/>
      <c r="O11" s="56"/>
      <c r="P11" s="57">
        <f>N12*_den2</f>
        <v>0</v>
      </c>
      <c r="Q11" s="46"/>
      <c r="R11" s="125" t="s">
        <v>7</v>
      </c>
      <c r="S11" s="48"/>
      <c r="T11" s="123"/>
      <c r="U11" s="131">
        <f t="shared" ref="U11:U45" si="23">IF(ISNUMBER(AA10),IF(OR(AA10=DAY(DATE(rok,$AF:$AF+1,0)),AA10=0),IF(WEEKDAY(DATE(rok,$AF:$AF,1),2)=$8:$8,($AF11=$AF13)*($AF11=$AF12),0),AA10+1),0)</f>
        <v>7</v>
      </c>
      <c r="V11" s="109">
        <f t="shared" si="12"/>
        <v>8</v>
      </c>
      <c r="W11" s="111">
        <f t="shared" si="13"/>
        <v>9</v>
      </c>
      <c r="X11" s="113">
        <f t="shared" si="14"/>
        <v>10</v>
      </c>
      <c r="Y11" s="134">
        <f t="shared" si="15"/>
        <v>11</v>
      </c>
      <c r="Z11" s="51">
        <f t="shared" si="16"/>
        <v>12</v>
      </c>
      <c r="AA11" s="52">
        <f t="shared" si="17"/>
        <v>13</v>
      </c>
      <c r="AB11" s="53">
        <f>IF(SUM(U11:AA11)&gt;0,SIGN(U11)+MAX(I44,I45,AB10),"")</f>
        <v>28</v>
      </c>
      <c r="AC11" s="54">
        <f t="shared" si="18"/>
        <v>5</v>
      </c>
      <c r="AD11" s="54">
        <f t="shared" si="19"/>
        <v>0</v>
      </c>
      <c r="AE11" s="55">
        <f t="shared" si="20"/>
        <v>5</v>
      </c>
      <c r="AF11" s="43">
        <f t="shared" si="21"/>
        <v>7</v>
      </c>
      <c r="AG11" s="56"/>
      <c r="AH11" s="56"/>
      <c r="AI11" s="57">
        <f>AG12*_den2</f>
        <v>0</v>
      </c>
      <c r="AJ11" s="46"/>
      <c r="AK11" s="125" t="s">
        <v>8</v>
      </c>
    </row>
    <row r="12" spans="1:37" ht="12.9" customHeight="1">
      <c r="A12" s="118"/>
      <c r="B12" s="49">
        <f t="shared" si="22"/>
        <v>13</v>
      </c>
      <c r="C12" s="109">
        <f t="shared" si="3"/>
        <v>14</v>
      </c>
      <c r="D12" s="50">
        <f t="shared" si="4"/>
        <v>15</v>
      </c>
      <c r="E12" s="50">
        <f t="shared" si="5"/>
        <v>16</v>
      </c>
      <c r="F12" s="116">
        <f t="shared" si="6"/>
        <v>17</v>
      </c>
      <c r="G12" s="51">
        <f t="shared" si="7"/>
        <v>18</v>
      </c>
      <c r="H12" s="52">
        <f t="shared" si="8"/>
        <v>19</v>
      </c>
      <c r="I12" s="53">
        <f>IF(SUM(B12:H12)&gt;0,SIGN(B12)+MAX(I10,I11),"")</f>
        <v>3</v>
      </c>
      <c r="J12" s="54">
        <f t="shared" si="9"/>
        <v>5</v>
      </c>
      <c r="K12" s="54">
        <f t="shared" si="10"/>
        <v>0</v>
      </c>
      <c r="L12" s="55">
        <f t="shared" si="11"/>
        <v>5</v>
      </c>
      <c r="M12" s="58">
        <v>1</v>
      </c>
      <c r="N12" s="59">
        <f>SUM(J10:J15)</f>
        <v>23</v>
      </c>
      <c r="O12" s="56">
        <f>SUM(K10:K15)</f>
        <v>0</v>
      </c>
      <c r="P12" s="60">
        <f>N13*_den2</f>
        <v>0</v>
      </c>
      <c r="Q12" s="46"/>
      <c r="R12" s="125"/>
      <c r="S12" s="61"/>
      <c r="T12" s="123"/>
      <c r="U12" s="49">
        <f t="shared" si="23"/>
        <v>14</v>
      </c>
      <c r="V12" s="109">
        <f t="shared" si="12"/>
        <v>15</v>
      </c>
      <c r="W12" s="50">
        <f t="shared" si="13"/>
        <v>16</v>
      </c>
      <c r="X12" s="50">
        <f t="shared" si="14"/>
        <v>17</v>
      </c>
      <c r="Y12" s="134">
        <f t="shared" si="15"/>
        <v>18</v>
      </c>
      <c r="Z12" s="51">
        <f t="shared" si="16"/>
        <v>19</v>
      </c>
      <c r="AA12" s="52">
        <f t="shared" si="17"/>
        <v>20</v>
      </c>
      <c r="AB12" s="53">
        <f>IF(SUM(U12:AA12)&gt;0,SIGN(U12)+MAX(I45,AB10,AB11),"")</f>
        <v>29</v>
      </c>
      <c r="AC12" s="54">
        <f t="shared" si="18"/>
        <v>5</v>
      </c>
      <c r="AD12" s="54">
        <f t="shared" si="19"/>
        <v>0</v>
      </c>
      <c r="AE12" s="55">
        <f t="shared" si="20"/>
        <v>5</v>
      </c>
      <c r="AF12" s="58">
        <f t="shared" si="21"/>
        <v>7</v>
      </c>
      <c r="AG12" s="59">
        <f>SUM(AC10:AC15)</f>
        <v>23</v>
      </c>
      <c r="AH12" s="56">
        <f>SUM(AD10:AD15)</f>
        <v>0</v>
      </c>
      <c r="AI12" s="60">
        <f>AG13*_den2</f>
        <v>0</v>
      </c>
      <c r="AJ12" s="46"/>
      <c r="AK12" s="125"/>
    </row>
    <row r="13" spans="1:37" ht="12.9" customHeight="1">
      <c r="A13" s="118"/>
      <c r="B13" s="49">
        <f t="shared" si="22"/>
        <v>20</v>
      </c>
      <c r="C13" s="109">
        <f t="shared" si="3"/>
        <v>21</v>
      </c>
      <c r="D13" s="111">
        <f t="shared" si="4"/>
        <v>22</v>
      </c>
      <c r="E13" s="113">
        <f t="shared" si="5"/>
        <v>23</v>
      </c>
      <c r="F13" s="50">
        <f t="shared" si="6"/>
        <v>24</v>
      </c>
      <c r="G13" s="51">
        <f t="shared" si="7"/>
        <v>25</v>
      </c>
      <c r="H13" s="52">
        <f t="shared" si="8"/>
        <v>26</v>
      </c>
      <c r="I13" s="53">
        <f>IF(SUM(B13:H13)&gt;0,SIGN(B13)+MAX(I11,I12),"")</f>
        <v>4</v>
      </c>
      <c r="J13" s="54">
        <f t="shared" si="9"/>
        <v>5</v>
      </c>
      <c r="K13" s="54">
        <f t="shared" si="10"/>
        <v>0</v>
      </c>
      <c r="L13" s="55">
        <f t="shared" si="11"/>
        <v>5</v>
      </c>
      <c r="M13" s="43">
        <v>1</v>
      </c>
      <c r="N13" s="62">
        <f>SUM(L10:L15)</f>
        <v>23</v>
      </c>
      <c r="O13" s="56"/>
      <c r="P13" s="57"/>
      <c r="Q13" s="63"/>
      <c r="R13" s="125"/>
      <c r="S13" s="61"/>
      <c r="T13" s="123"/>
      <c r="U13" s="131">
        <f t="shared" si="23"/>
        <v>21</v>
      </c>
      <c r="V13" s="109">
        <f t="shared" si="12"/>
        <v>22</v>
      </c>
      <c r="W13" s="111">
        <f t="shared" si="13"/>
        <v>23</v>
      </c>
      <c r="X13" s="50">
        <f t="shared" si="14"/>
        <v>24</v>
      </c>
      <c r="Y13" s="134">
        <f t="shared" si="15"/>
        <v>25</v>
      </c>
      <c r="Z13" s="51">
        <f t="shared" si="16"/>
        <v>26</v>
      </c>
      <c r="AA13" s="52">
        <f t="shared" si="17"/>
        <v>27</v>
      </c>
      <c r="AB13" s="53">
        <f>IF(SUM(U13:AA13)&gt;0,SIGN(U13)+MAX(AB10,AB11,AB12),"")</f>
        <v>30</v>
      </c>
      <c r="AC13" s="54">
        <f t="shared" si="18"/>
        <v>5</v>
      </c>
      <c r="AD13" s="54">
        <f t="shared" si="19"/>
        <v>0</v>
      </c>
      <c r="AE13" s="55">
        <f t="shared" si="20"/>
        <v>5</v>
      </c>
      <c r="AF13" s="43">
        <f t="shared" si="21"/>
        <v>7</v>
      </c>
      <c r="AG13" s="62">
        <f>SUM(AE10:AE15)</f>
        <v>23</v>
      </c>
      <c r="AH13" s="56"/>
      <c r="AI13" s="57"/>
      <c r="AJ13" s="63"/>
      <c r="AK13" s="125"/>
    </row>
    <row r="14" spans="1:37" ht="12.9" customHeight="1">
      <c r="A14" s="118"/>
      <c r="B14" s="49">
        <f t="shared" si="22"/>
        <v>27</v>
      </c>
      <c r="C14" s="109">
        <f t="shared" si="3"/>
        <v>28</v>
      </c>
      <c r="D14" s="50">
        <f t="shared" si="4"/>
        <v>29</v>
      </c>
      <c r="E14" s="50">
        <f t="shared" si="5"/>
        <v>30</v>
      </c>
      <c r="F14" s="116">
        <f t="shared" si="6"/>
        <v>31</v>
      </c>
      <c r="G14" s="51">
        <f t="shared" si="7"/>
        <v>0</v>
      </c>
      <c r="H14" s="52">
        <f t="shared" si="8"/>
        <v>0</v>
      </c>
      <c r="I14" s="53">
        <f>IF(SUM(B14:H14)&gt;0,SIGN(B14)+MAX(I11,I12,I13),"")</f>
        <v>5</v>
      </c>
      <c r="J14" s="54">
        <f t="shared" si="9"/>
        <v>5</v>
      </c>
      <c r="K14" s="54">
        <f t="shared" si="10"/>
        <v>0</v>
      </c>
      <c r="L14" s="55">
        <f t="shared" si="11"/>
        <v>5</v>
      </c>
      <c r="M14" s="43">
        <v>1</v>
      </c>
      <c r="N14" s="56"/>
      <c r="O14" s="56"/>
      <c r="P14" s="57">
        <f>N12*_den1</f>
        <v>0</v>
      </c>
      <c r="Q14" s="63"/>
      <c r="R14" s="61"/>
      <c r="S14" s="61"/>
      <c r="T14" s="123"/>
      <c r="U14" s="49">
        <f t="shared" si="23"/>
        <v>28</v>
      </c>
      <c r="V14" s="109">
        <f t="shared" si="12"/>
        <v>29</v>
      </c>
      <c r="W14" s="50">
        <f t="shared" si="13"/>
        <v>30</v>
      </c>
      <c r="X14" s="50">
        <f t="shared" si="14"/>
        <v>31</v>
      </c>
      <c r="Y14" s="134">
        <f t="shared" si="15"/>
        <v>0</v>
      </c>
      <c r="Z14" s="51">
        <f t="shared" si="16"/>
        <v>0</v>
      </c>
      <c r="AA14" s="52">
        <f t="shared" si="17"/>
        <v>0</v>
      </c>
      <c r="AB14" s="53">
        <f t="shared" ref="AB14:AB43" si="24">IF(SUM(U14:AA14)&gt;0,SIGN(U14)+MAX(AB11,AB12,AB13),"")</f>
        <v>31</v>
      </c>
      <c r="AC14" s="54">
        <f t="shared" si="18"/>
        <v>4</v>
      </c>
      <c r="AD14" s="54">
        <f t="shared" si="19"/>
        <v>0</v>
      </c>
      <c r="AE14" s="55">
        <f t="shared" si="20"/>
        <v>4</v>
      </c>
      <c r="AF14" s="43">
        <f t="shared" si="21"/>
        <v>7</v>
      </c>
      <c r="AG14" s="56"/>
      <c r="AH14" s="56"/>
      <c r="AI14" s="57">
        <f>AG12*_den1</f>
        <v>0</v>
      </c>
      <c r="AJ14" s="63"/>
      <c r="AK14" s="61"/>
    </row>
    <row r="15" spans="1:37" ht="12.9" customHeight="1" thickBot="1">
      <c r="A15" s="119"/>
      <c r="B15" s="64">
        <f t="shared" si="22"/>
        <v>0</v>
      </c>
      <c r="C15" s="65">
        <f t="shared" si="3"/>
        <v>0</v>
      </c>
      <c r="D15" s="66">
        <f t="shared" si="4"/>
        <v>0</v>
      </c>
      <c r="E15" s="66">
        <f t="shared" si="5"/>
        <v>0</v>
      </c>
      <c r="F15" s="66">
        <f t="shared" si="6"/>
        <v>0</v>
      </c>
      <c r="G15" s="67">
        <f t="shared" si="7"/>
        <v>0</v>
      </c>
      <c r="H15" s="68">
        <f t="shared" si="8"/>
        <v>0</v>
      </c>
      <c r="I15" s="94" t="str">
        <f t="shared" ref="I15:I45" si="25">IF(SUM(B15:H15)&gt;0,SIGN(B15)+MAX(I12,I13,I14),"")</f>
        <v/>
      </c>
      <c r="J15" s="95">
        <f t="shared" si="9"/>
        <v>0</v>
      </c>
      <c r="K15" s="95">
        <f t="shared" si="10"/>
        <v>0</v>
      </c>
      <c r="L15" s="96">
        <f t="shared" si="11"/>
        <v>0</v>
      </c>
      <c r="M15" s="71">
        <v>1</v>
      </c>
      <c r="N15" s="72"/>
      <c r="O15" s="72"/>
      <c r="P15" s="73">
        <f>N13*_den1</f>
        <v>0</v>
      </c>
      <c r="Q15" s="63"/>
      <c r="R15" s="74">
        <f>Q18*_den2</f>
        <v>0</v>
      </c>
      <c r="S15" s="75"/>
      <c r="T15" s="124"/>
      <c r="U15" s="64">
        <f t="shared" si="23"/>
        <v>0</v>
      </c>
      <c r="V15" s="66">
        <f t="shared" si="12"/>
        <v>0</v>
      </c>
      <c r="W15" s="66">
        <f t="shared" si="13"/>
        <v>0</v>
      </c>
      <c r="X15" s="66">
        <f t="shared" si="14"/>
        <v>0</v>
      </c>
      <c r="Y15" s="135">
        <f t="shared" si="15"/>
        <v>0</v>
      </c>
      <c r="Z15" s="67">
        <f t="shared" si="16"/>
        <v>0</v>
      </c>
      <c r="AA15" s="68">
        <f t="shared" si="17"/>
        <v>0</v>
      </c>
      <c r="AB15" s="94" t="str">
        <f t="shared" si="24"/>
        <v/>
      </c>
      <c r="AC15" s="95">
        <f t="shared" si="18"/>
        <v>0</v>
      </c>
      <c r="AD15" s="95">
        <f t="shared" si="19"/>
        <v>0</v>
      </c>
      <c r="AE15" s="96">
        <f t="shared" si="20"/>
        <v>0</v>
      </c>
      <c r="AF15" s="71">
        <f t="shared" si="21"/>
        <v>7</v>
      </c>
      <c r="AG15" s="72"/>
      <c r="AH15" s="72"/>
      <c r="AI15" s="73">
        <f>AG13*_den1</f>
        <v>0</v>
      </c>
      <c r="AJ15" s="63"/>
      <c r="AK15" s="74">
        <f>AJ18*_den2</f>
        <v>0</v>
      </c>
    </row>
    <row r="16" spans="1:37" ht="12.9" customHeight="1">
      <c r="A16" s="117">
        <f>DATE(rok,M:M,1)</f>
        <v>45689</v>
      </c>
      <c r="B16" s="36">
        <f t="shared" si="22"/>
        <v>0</v>
      </c>
      <c r="C16" s="37">
        <f t="shared" si="3"/>
        <v>0</v>
      </c>
      <c r="D16" s="37">
        <f t="shared" si="4"/>
        <v>0</v>
      </c>
      <c r="E16" s="37">
        <f t="shared" si="5"/>
        <v>0</v>
      </c>
      <c r="F16" s="37">
        <f t="shared" si="6"/>
        <v>0</v>
      </c>
      <c r="G16" s="38">
        <f t="shared" si="7"/>
        <v>1</v>
      </c>
      <c r="H16" s="39">
        <f t="shared" si="8"/>
        <v>2</v>
      </c>
      <c r="I16" s="76">
        <f t="shared" si="25"/>
        <v>5</v>
      </c>
      <c r="J16" s="77">
        <f t="shared" si="9"/>
        <v>0</v>
      </c>
      <c r="K16" s="77">
        <f t="shared" si="10"/>
        <v>0</v>
      </c>
      <c r="L16" s="97">
        <f t="shared" si="11"/>
        <v>0</v>
      </c>
      <c r="M16" s="43">
        <f t="shared" ref="M16:M45" si="26">M10+1</f>
        <v>2</v>
      </c>
      <c r="N16" s="44"/>
      <c r="O16" s="44"/>
      <c r="P16" s="45"/>
      <c r="Q16" s="46"/>
      <c r="R16" s="78">
        <f>Q19*_den2</f>
        <v>0</v>
      </c>
      <c r="S16" s="75"/>
      <c r="T16" s="122">
        <f>DATE(rok,AF:AF,1)</f>
        <v>45870</v>
      </c>
      <c r="U16" s="36">
        <f t="shared" si="23"/>
        <v>0</v>
      </c>
      <c r="V16" s="37">
        <f t="shared" si="12"/>
        <v>0</v>
      </c>
      <c r="W16" s="50">
        <f t="shared" si="13"/>
        <v>0</v>
      </c>
      <c r="X16" s="50">
        <f t="shared" si="14"/>
        <v>0</v>
      </c>
      <c r="Y16" s="134">
        <f t="shared" si="15"/>
        <v>1</v>
      </c>
      <c r="Z16" s="38">
        <f t="shared" si="16"/>
        <v>2</v>
      </c>
      <c r="AA16" s="39">
        <f t="shared" si="17"/>
        <v>3</v>
      </c>
      <c r="AB16" s="76">
        <f t="shared" si="24"/>
        <v>31</v>
      </c>
      <c r="AC16" s="77">
        <f t="shared" si="18"/>
        <v>1</v>
      </c>
      <c r="AD16" s="77">
        <f t="shared" si="19"/>
        <v>0</v>
      </c>
      <c r="AE16" s="97">
        <f t="shared" si="20"/>
        <v>1</v>
      </c>
      <c r="AF16" s="43">
        <f t="shared" ref="AF16:AF45" si="27">AF10+1</f>
        <v>8</v>
      </c>
      <c r="AG16" s="44"/>
      <c r="AH16" s="44"/>
      <c r="AI16" s="45"/>
      <c r="AJ16" s="46"/>
      <c r="AK16" s="78">
        <f>AJ19*_den2</f>
        <v>0</v>
      </c>
    </row>
    <row r="17" spans="1:37" ht="12.9" customHeight="1">
      <c r="A17" s="118"/>
      <c r="B17" s="49">
        <f t="shared" si="22"/>
        <v>3</v>
      </c>
      <c r="C17" s="109">
        <f t="shared" si="3"/>
        <v>4</v>
      </c>
      <c r="D17" s="111">
        <f t="shared" si="4"/>
        <v>5</v>
      </c>
      <c r="E17" s="50">
        <f t="shared" si="5"/>
        <v>6</v>
      </c>
      <c r="F17" s="50">
        <f t="shared" si="6"/>
        <v>7</v>
      </c>
      <c r="G17" s="51">
        <f t="shared" si="7"/>
        <v>8</v>
      </c>
      <c r="H17" s="52">
        <f t="shared" si="8"/>
        <v>9</v>
      </c>
      <c r="I17" s="53">
        <f t="shared" si="25"/>
        <v>6</v>
      </c>
      <c r="J17" s="54">
        <f t="shared" si="9"/>
        <v>5</v>
      </c>
      <c r="K17" s="54">
        <f t="shared" si="10"/>
        <v>0</v>
      </c>
      <c r="L17" s="98">
        <f t="shared" si="11"/>
        <v>5</v>
      </c>
      <c r="M17" s="43">
        <f t="shared" si="26"/>
        <v>2</v>
      </c>
      <c r="N17" s="56"/>
      <c r="O17" s="56"/>
      <c r="P17" s="57">
        <f>N18*_den2</f>
        <v>0</v>
      </c>
      <c r="Q17" s="46"/>
      <c r="R17" s="79" t="s">
        <v>9</v>
      </c>
      <c r="S17" s="75"/>
      <c r="T17" s="123"/>
      <c r="U17" s="131">
        <f t="shared" si="23"/>
        <v>4</v>
      </c>
      <c r="V17" s="109">
        <f t="shared" si="12"/>
        <v>5</v>
      </c>
      <c r="W17" s="111">
        <f t="shared" si="13"/>
        <v>6</v>
      </c>
      <c r="X17" s="113">
        <f t="shared" si="14"/>
        <v>7</v>
      </c>
      <c r="Y17" s="134">
        <f t="shared" si="15"/>
        <v>8</v>
      </c>
      <c r="Z17" s="51">
        <f t="shared" si="16"/>
        <v>9</v>
      </c>
      <c r="AA17" s="52">
        <f t="shared" si="17"/>
        <v>10</v>
      </c>
      <c r="AB17" s="53">
        <f t="shared" si="24"/>
        <v>32</v>
      </c>
      <c r="AC17" s="54">
        <f t="shared" si="18"/>
        <v>5</v>
      </c>
      <c r="AD17" s="54">
        <f t="shared" si="19"/>
        <v>0</v>
      </c>
      <c r="AE17" s="98">
        <f t="shared" si="20"/>
        <v>5</v>
      </c>
      <c r="AF17" s="43">
        <f t="shared" si="27"/>
        <v>8</v>
      </c>
      <c r="AG17" s="56"/>
      <c r="AH17" s="56"/>
      <c r="AI17" s="57">
        <f>AG18*_den2</f>
        <v>0</v>
      </c>
      <c r="AJ17" s="46"/>
      <c r="AK17" s="79" t="s">
        <v>9</v>
      </c>
    </row>
    <row r="18" spans="1:37" ht="12.9" customHeight="1">
      <c r="A18" s="118"/>
      <c r="B18" s="49">
        <f t="shared" si="22"/>
        <v>10</v>
      </c>
      <c r="C18" s="109">
        <f t="shared" si="3"/>
        <v>11</v>
      </c>
      <c r="D18" s="50">
        <f t="shared" si="4"/>
        <v>12</v>
      </c>
      <c r="E18" s="50">
        <f t="shared" si="5"/>
        <v>13</v>
      </c>
      <c r="F18" s="116">
        <f t="shared" si="6"/>
        <v>14</v>
      </c>
      <c r="G18" s="51">
        <f t="shared" si="7"/>
        <v>15</v>
      </c>
      <c r="H18" s="52">
        <f t="shared" si="8"/>
        <v>16</v>
      </c>
      <c r="I18" s="53">
        <f t="shared" si="25"/>
        <v>7</v>
      </c>
      <c r="J18" s="54">
        <f t="shared" si="9"/>
        <v>5</v>
      </c>
      <c r="K18" s="54">
        <f t="shared" si="10"/>
        <v>0</v>
      </c>
      <c r="L18" s="98">
        <f t="shared" si="11"/>
        <v>5</v>
      </c>
      <c r="M18" s="58">
        <f t="shared" si="26"/>
        <v>2</v>
      </c>
      <c r="N18" s="59">
        <f>SUM(J16:J21)</f>
        <v>20</v>
      </c>
      <c r="O18" s="56">
        <f>SUM(K16:K21)</f>
        <v>0</v>
      </c>
      <c r="P18" s="60">
        <f>N19*_den2</f>
        <v>0</v>
      </c>
      <c r="Q18" s="80">
        <f>N12+N18+N24</f>
        <v>64</v>
      </c>
      <c r="R18" s="75"/>
      <c r="S18" s="75"/>
      <c r="T18" s="123"/>
      <c r="U18" s="49">
        <f t="shared" si="23"/>
        <v>11</v>
      </c>
      <c r="V18" s="109">
        <f t="shared" si="12"/>
        <v>12</v>
      </c>
      <c r="W18" s="50">
        <f t="shared" si="13"/>
        <v>13</v>
      </c>
      <c r="X18" s="50">
        <f t="shared" si="14"/>
        <v>14</v>
      </c>
      <c r="Y18" s="134">
        <f t="shared" si="15"/>
        <v>15</v>
      </c>
      <c r="Z18" s="51">
        <f t="shared" si="16"/>
        <v>16</v>
      </c>
      <c r="AA18" s="52">
        <f t="shared" si="17"/>
        <v>17</v>
      </c>
      <c r="AB18" s="53">
        <f t="shared" si="24"/>
        <v>33</v>
      </c>
      <c r="AC18" s="54">
        <f t="shared" si="18"/>
        <v>5</v>
      </c>
      <c r="AD18" s="54">
        <f t="shared" si="19"/>
        <v>0</v>
      </c>
      <c r="AE18" s="98">
        <f t="shared" si="20"/>
        <v>5</v>
      </c>
      <c r="AF18" s="58">
        <f t="shared" si="27"/>
        <v>8</v>
      </c>
      <c r="AG18" s="59">
        <f>SUM(AC16:AC21)</f>
        <v>21</v>
      </c>
      <c r="AH18" s="56">
        <f>SUM(AD16:AD21)</f>
        <v>0</v>
      </c>
      <c r="AI18" s="60">
        <f>AG19*_den2</f>
        <v>0</v>
      </c>
      <c r="AJ18" s="80">
        <f>AG12+AG18+AG24</f>
        <v>66</v>
      </c>
      <c r="AK18" s="75"/>
    </row>
    <row r="19" spans="1:37" ht="12.9" customHeight="1">
      <c r="A19" s="118"/>
      <c r="B19" s="49">
        <f t="shared" si="22"/>
        <v>17</v>
      </c>
      <c r="C19" s="109">
        <f t="shared" si="3"/>
        <v>18</v>
      </c>
      <c r="D19" s="111">
        <f t="shared" si="4"/>
        <v>19</v>
      </c>
      <c r="E19" s="113">
        <f t="shared" si="5"/>
        <v>20</v>
      </c>
      <c r="F19" s="50">
        <f t="shared" si="6"/>
        <v>21</v>
      </c>
      <c r="G19" s="51">
        <f t="shared" si="7"/>
        <v>22</v>
      </c>
      <c r="H19" s="52">
        <f t="shared" si="8"/>
        <v>23</v>
      </c>
      <c r="I19" s="53">
        <f t="shared" si="25"/>
        <v>8</v>
      </c>
      <c r="J19" s="54">
        <f t="shared" si="9"/>
        <v>5</v>
      </c>
      <c r="K19" s="54">
        <f t="shared" si="10"/>
        <v>0</v>
      </c>
      <c r="L19" s="98">
        <f t="shared" si="11"/>
        <v>5</v>
      </c>
      <c r="M19" s="43">
        <f t="shared" si="26"/>
        <v>2</v>
      </c>
      <c r="N19" s="62">
        <f>SUM(L16:L21)</f>
        <v>20</v>
      </c>
      <c r="O19" s="56"/>
      <c r="P19" s="57"/>
      <c r="Q19" s="62">
        <f>N13+N19+N25</f>
        <v>64</v>
      </c>
      <c r="R19" s="75"/>
      <c r="S19" s="75"/>
      <c r="T19" s="123"/>
      <c r="U19" s="131">
        <f t="shared" si="23"/>
        <v>18</v>
      </c>
      <c r="V19" s="109">
        <f t="shared" si="12"/>
        <v>19</v>
      </c>
      <c r="W19" s="111">
        <f t="shared" si="13"/>
        <v>20</v>
      </c>
      <c r="X19" s="50">
        <f t="shared" si="14"/>
        <v>21</v>
      </c>
      <c r="Y19" s="134">
        <f t="shared" si="15"/>
        <v>22</v>
      </c>
      <c r="Z19" s="51">
        <f t="shared" si="16"/>
        <v>23</v>
      </c>
      <c r="AA19" s="52">
        <f t="shared" si="17"/>
        <v>24</v>
      </c>
      <c r="AB19" s="53">
        <f t="shared" si="24"/>
        <v>34</v>
      </c>
      <c r="AC19" s="54">
        <f t="shared" si="18"/>
        <v>5</v>
      </c>
      <c r="AD19" s="54">
        <f t="shared" si="19"/>
        <v>0</v>
      </c>
      <c r="AE19" s="98">
        <f t="shared" si="20"/>
        <v>5</v>
      </c>
      <c r="AF19" s="43">
        <f t="shared" si="27"/>
        <v>8</v>
      </c>
      <c r="AG19" s="62">
        <f>SUM(AE16:AE21)</f>
        <v>21</v>
      </c>
      <c r="AH19" s="56"/>
      <c r="AI19" s="57"/>
      <c r="AJ19" s="62">
        <f>AG13+AG19+AG25</f>
        <v>66</v>
      </c>
      <c r="AK19" s="75"/>
    </row>
    <row r="20" spans="1:37" ht="12.9" customHeight="1">
      <c r="A20" s="118"/>
      <c r="B20" s="49">
        <f t="shared" si="22"/>
        <v>24</v>
      </c>
      <c r="C20" s="109">
        <f t="shared" si="3"/>
        <v>25</v>
      </c>
      <c r="D20" s="50">
        <f t="shared" si="4"/>
        <v>26</v>
      </c>
      <c r="E20" s="50">
        <f t="shared" si="5"/>
        <v>27</v>
      </c>
      <c r="F20" s="116">
        <f t="shared" si="6"/>
        <v>28</v>
      </c>
      <c r="G20" s="51">
        <f t="shared" si="7"/>
        <v>0</v>
      </c>
      <c r="H20" s="52">
        <f t="shared" si="8"/>
        <v>0</v>
      </c>
      <c r="I20" s="53">
        <f t="shared" si="25"/>
        <v>9</v>
      </c>
      <c r="J20" s="54">
        <f t="shared" si="9"/>
        <v>5</v>
      </c>
      <c r="K20" s="54">
        <f t="shared" si="10"/>
        <v>0</v>
      </c>
      <c r="L20" s="98">
        <f t="shared" si="11"/>
        <v>5</v>
      </c>
      <c r="M20" s="43">
        <f t="shared" si="26"/>
        <v>2</v>
      </c>
      <c r="N20" s="56"/>
      <c r="O20" s="56"/>
      <c r="P20" s="57">
        <f>N18*_den1</f>
        <v>0</v>
      </c>
      <c r="Q20" s="63"/>
      <c r="R20" s="74">
        <f>Q18*_den1</f>
        <v>0</v>
      </c>
      <c r="S20" s="75"/>
      <c r="T20" s="123"/>
      <c r="U20" s="49">
        <f t="shared" si="23"/>
        <v>25</v>
      </c>
      <c r="V20" s="109">
        <f t="shared" si="12"/>
        <v>26</v>
      </c>
      <c r="W20" s="50">
        <f t="shared" si="13"/>
        <v>27</v>
      </c>
      <c r="X20" s="50">
        <f t="shared" si="14"/>
        <v>28</v>
      </c>
      <c r="Y20" s="134">
        <f t="shared" si="15"/>
        <v>29</v>
      </c>
      <c r="Z20" s="51">
        <f t="shared" si="16"/>
        <v>30</v>
      </c>
      <c r="AA20" s="52">
        <f t="shared" si="17"/>
        <v>31</v>
      </c>
      <c r="AB20" s="53">
        <f t="shared" si="24"/>
        <v>35</v>
      </c>
      <c r="AC20" s="54">
        <f t="shared" si="18"/>
        <v>5</v>
      </c>
      <c r="AD20" s="54">
        <f t="shared" si="19"/>
        <v>0</v>
      </c>
      <c r="AE20" s="98">
        <f t="shared" si="20"/>
        <v>5</v>
      </c>
      <c r="AF20" s="43">
        <f t="shared" si="27"/>
        <v>8</v>
      </c>
      <c r="AG20" s="56"/>
      <c r="AH20" s="56"/>
      <c r="AI20" s="57">
        <f>AG18*_den1</f>
        <v>0</v>
      </c>
      <c r="AJ20" s="63"/>
      <c r="AK20" s="74">
        <f>AJ18*_den1</f>
        <v>0</v>
      </c>
    </row>
    <row r="21" spans="1:37" ht="12.9" customHeight="1" thickBot="1">
      <c r="A21" s="119"/>
      <c r="B21" s="64">
        <f t="shared" si="22"/>
        <v>0</v>
      </c>
      <c r="C21" s="66">
        <f t="shared" si="3"/>
        <v>0</v>
      </c>
      <c r="D21" s="66">
        <f t="shared" si="4"/>
        <v>0</v>
      </c>
      <c r="E21" s="66">
        <f t="shared" si="5"/>
        <v>0</v>
      </c>
      <c r="F21" s="66">
        <f t="shared" si="6"/>
        <v>0</v>
      </c>
      <c r="G21" s="67">
        <f t="shared" si="7"/>
        <v>0</v>
      </c>
      <c r="H21" s="68">
        <f t="shared" si="8"/>
        <v>0</v>
      </c>
      <c r="I21" s="69" t="str">
        <f t="shared" si="25"/>
        <v/>
      </c>
      <c r="J21" s="70">
        <f t="shared" si="9"/>
        <v>0</v>
      </c>
      <c r="K21" s="70">
        <f t="shared" si="10"/>
        <v>0</v>
      </c>
      <c r="L21" s="99">
        <f t="shared" si="11"/>
        <v>0</v>
      </c>
      <c r="M21" s="71">
        <f t="shared" si="26"/>
        <v>2</v>
      </c>
      <c r="N21" s="72"/>
      <c r="O21" s="72"/>
      <c r="P21" s="73">
        <f>N19*_den1</f>
        <v>0</v>
      </c>
      <c r="Q21" s="46"/>
      <c r="R21" s="78">
        <f>Q19*_den1</f>
        <v>0</v>
      </c>
      <c r="S21" s="81"/>
      <c r="T21" s="124"/>
      <c r="U21" s="64">
        <f t="shared" si="23"/>
        <v>0</v>
      </c>
      <c r="V21" s="66">
        <f t="shared" si="12"/>
        <v>0</v>
      </c>
      <c r="W21" s="66">
        <f t="shared" si="13"/>
        <v>0</v>
      </c>
      <c r="X21" s="66">
        <f t="shared" si="14"/>
        <v>0</v>
      </c>
      <c r="Y21" s="135">
        <f t="shared" si="15"/>
        <v>0</v>
      </c>
      <c r="Z21" s="67">
        <f t="shared" si="16"/>
        <v>0</v>
      </c>
      <c r="AA21" s="68">
        <f t="shared" si="17"/>
        <v>0</v>
      </c>
      <c r="AB21" s="69" t="str">
        <f t="shared" si="24"/>
        <v/>
      </c>
      <c r="AC21" s="70">
        <f t="shared" si="18"/>
        <v>0</v>
      </c>
      <c r="AD21" s="70">
        <f t="shared" si="19"/>
        <v>0</v>
      </c>
      <c r="AE21" s="99">
        <f t="shared" si="20"/>
        <v>0</v>
      </c>
      <c r="AF21" s="71">
        <f t="shared" si="27"/>
        <v>8</v>
      </c>
      <c r="AG21" s="72"/>
      <c r="AH21" s="72"/>
      <c r="AI21" s="73">
        <f>AG19*_den1</f>
        <v>0</v>
      </c>
      <c r="AJ21" s="46"/>
      <c r="AK21" s="78">
        <f>AJ19*_den1</f>
        <v>0</v>
      </c>
    </row>
    <row r="22" spans="1:37" ht="12.9" customHeight="1">
      <c r="A22" s="117">
        <f>DATE(rok,M:M,1)</f>
        <v>45717</v>
      </c>
      <c r="B22" s="36">
        <f t="shared" si="22"/>
        <v>0</v>
      </c>
      <c r="C22" s="37">
        <f t="shared" si="3"/>
        <v>0</v>
      </c>
      <c r="D22" s="37">
        <f t="shared" si="4"/>
        <v>0</v>
      </c>
      <c r="E22" s="37">
        <f t="shared" si="5"/>
        <v>0</v>
      </c>
      <c r="F22" s="37">
        <f t="shared" si="6"/>
        <v>0</v>
      </c>
      <c r="G22" s="38">
        <f t="shared" si="7"/>
        <v>1</v>
      </c>
      <c r="H22" s="39">
        <f t="shared" si="8"/>
        <v>2</v>
      </c>
      <c r="I22" s="40">
        <f t="shared" si="25"/>
        <v>9</v>
      </c>
      <c r="J22" s="41">
        <f t="shared" si="9"/>
        <v>0</v>
      </c>
      <c r="K22" s="41">
        <f t="shared" si="10"/>
        <v>0</v>
      </c>
      <c r="L22" s="42">
        <f t="shared" si="11"/>
        <v>0</v>
      </c>
      <c r="M22" s="43">
        <f t="shared" si="26"/>
        <v>3</v>
      </c>
      <c r="N22" s="44"/>
      <c r="O22" s="44"/>
      <c r="P22" s="45"/>
      <c r="Q22" s="46"/>
      <c r="R22" s="79" t="s">
        <v>10</v>
      </c>
      <c r="S22" s="81"/>
      <c r="T22" s="122">
        <f>DATE(rok,AF:AF,1)</f>
        <v>45901</v>
      </c>
      <c r="U22" s="132">
        <f t="shared" si="23"/>
        <v>1</v>
      </c>
      <c r="V22" s="110">
        <f t="shared" si="12"/>
        <v>2</v>
      </c>
      <c r="W22" s="112">
        <f t="shared" si="13"/>
        <v>3</v>
      </c>
      <c r="X22" s="114">
        <f t="shared" si="14"/>
        <v>4</v>
      </c>
      <c r="Y22" s="133">
        <f t="shared" si="15"/>
        <v>5</v>
      </c>
      <c r="Z22" s="38">
        <f t="shared" si="16"/>
        <v>6</v>
      </c>
      <c r="AA22" s="39">
        <f t="shared" si="17"/>
        <v>7</v>
      </c>
      <c r="AB22" s="40">
        <f t="shared" si="24"/>
        <v>36</v>
      </c>
      <c r="AC22" s="41">
        <f t="shared" si="18"/>
        <v>5</v>
      </c>
      <c r="AD22" s="41">
        <f t="shared" si="19"/>
        <v>0</v>
      </c>
      <c r="AE22" s="42">
        <f t="shared" si="20"/>
        <v>5</v>
      </c>
      <c r="AF22" s="43">
        <f t="shared" si="27"/>
        <v>9</v>
      </c>
      <c r="AG22" s="44"/>
      <c r="AH22" s="44"/>
      <c r="AI22" s="45"/>
      <c r="AJ22" s="46"/>
      <c r="AK22" s="79" t="s">
        <v>10</v>
      </c>
    </row>
    <row r="23" spans="1:37" ht="12.9" customHeight="1">
      <c r="A23" s="118"/>
      <c r="B23" s="49">
        <f t="shared" si="22"/>
        <v>3</v>
      </c>
      <c r="C23" s="109">
        <f t="shared" si="3"/>
        <v>4</v>
      </c>
      <c r="D23" s="111">
        <f t="shared" si="4"/>
        <v>5</v>
      </c>
      <c r="E23" s="50">
        <f t="shared" si="5"/>
        <v>6</v>
      </c>
      <c r="F23" s="50">
        <f t="shared" si="6"/>
        <v>7</v>
      </c>
      <c r="G23" s="51">
        <f t="shared" si="7"/>
        <v>8</v>
      </c>
      <c r="H23" s="52">
        <f t="shared" si="8"/>
        <v>9</v>
      </c>
      <c r="I23" s="53">
        <f t="shared" si="25"/>
        <v>10</v>
      </c>
      <c r="J23" s="54">
        <f t="shared" si="9"/>
        <v>5</v>
      </c>
      <c r="K23" s="54">
        <f t="shared" si="10"/>
        <v>0</v>
      </c>
      <c r="L23" s="55">
        <f t="shared" si="11"/>
        <v>5</v>
      </c>
      <c r="M23" s="43">
        <f t="shared" si="26"/>
        <v>3</v>
      </c>
      <c r="N23" s="56"/>
      <c r="O23" s="56"/>
      <c r="P23" s="57">
        <f>N24*_den2</f>
        <v>0</v>
      </c>
      <c r="Q23" s="46"/>
      <c r="R23" s="75"/>
      <c r="S23" s="81"/>
      <c r="T23" s="123"/>
      <c r="U23" s="49">
        <f t="shared" si="23"/>
        <v>8</v>
      </c>
      <c r="V23" s="109">
        <f t="shared" si="12"/>
        <v>9</v>
      </c>
      <c r="W23" s="50">
        <f t="shared" si="13"/>
        <v>10</v>
      </c>
      <c r="X23" s="50">
        <f t="shared" si="14"/>
        <v>11</v>
      </c>
      <c r="Y23" s="134">
        <f t="shared" si="15"/>
        <v>12</v>
      </c>
      <c r="Z23" s="51">
        <f t="shared" si="16"/>
        <v>13</v>
      </c>
      <c r="AA23" s="52">
        <f t="shared" si="17"/>
        <v>14</v>
      </c>
      <c r="AB23" s="53">
        <f t="shared" si="24"/>
        <v>37</v>
      </c>
      <c r="AC23" s="54">
        <f t="shared" si="18"/>
        <v>5</v>
      </c>
      <c r="AD23" s="54">
        <f t="shared" si="19"/>
        <v>0</v>
      </c>
      <c r="AE23" s="55">
        <f t="shared" si="20"/>
        <v>5</v>
      </c>
      <c r="AF23" s="43">
        <f t="shared" si="27"/>
        <v>9</v>
      </c>
      <c r="AG23" s="56"/>
      <c r="AH23" s="56"/>
      <c r="AI23" s="57">
        <f>AG24*_den2</f>
        <v>0</v>
      </c>
      <c r="AJ23" s="46"/>
      <c r="AK23" s="75"/>
    </row>
    <row r="24" spans="1:37" ht="12.9" customHeight="1">
      <c r="A24" s="118"/>
      <c r="B24" s="49">
        <f t="shared" si="22"/>
        <v>10</v>
      </c>
      <c r="C24" s="109">
        <f t="shared" si="3"/>
        <v>11</v>
      </c>
      <c r="D24" s="50">
        <f t="shared" si="4"/>
        <v>12</v>
      </c>
      <c r="E24" s="50">
        <f t="shared" si="5"/>
        <v>13</v>
      </c>
      <c r="F24" s="116">
        <f t="shared" si="6"/>
        <v>14</v>
      </c>
      <c r="G24" s="51">
        <f t="shared" si="7"/>
        <v>15</v>
      </c>
      <c r="H24" s="52">
        <f t="shared" si="8"/>
        <v>16</v>
      </c>
      <c r="I24" s="53">
        <f t="shared" si="25"/>
        <v>11</v>
      </c>
      <c r="J24" s="54">
        <f t="shared" si="9"/>
        <v>5</v>
      </c>
      <c r="K24" s="54">
        <f t="shared" si="10"/>
        <v>0</v>
      </c>
      <c r="L24" s="55">
        <f t="shared" si="11"/>
        <v>5</v>
      </c>
      <c r="M24" s="58">
        <f>M18+1</f>
        <v>3</v>
      </c>
      <c r="N24" s="59">
        <f>SUM(J22:J27)</f>
        <v>21</v>
      </c>
      <c r="O24" s="56">
        <f>SUM(K22:K27)</f>
        <v>0</v>
      </c>
      <c r="P24" s="60">
        <f>N25*_den2</f>
        <v>0</v>
      </c>
      <c r="Q24" s="46"/>
      <c r="R24" s="75"/>
      <c r="S24" s="81"/>
      <c r="T24" s="123"/>
      <c r="U24" s="131">
        <f t="shared" si="23"/>
        <v>15</v>
      </c>
      <c r="V24" s="109">
        <f t="shared" si="12"/>
        <v>16</v>
      </c>
      <c r="W24" s="111">
        <f t="shared" si="13"/>
        <v>17</v>
      </c>
      <c r="X24" s="50">
        <f t="shared" si="14"/>
        <v>18</v>
      </c>
      <c r="Y24" s="134">
        <f t="shared" si="15"/>
        <v>19</v>
      </c>
      <c r="Z24" s="51">
        <f t="shared" si="16"/>
        <v>20</v>
      </c>
      <c r="AA24" s="52">
        <f t="shared" si="17"/>
        <v>21</v>
      </c>
      <c r="AB24" s="53">
        <f t="shared" si="24"/>
        <v>38</v>
      </c>
      <c r="AC24" s="54">
        <f t="shared" si="18"/>
        <v>5</v>
      </c>
      <c r="AD24" s="54">
        <f t="shared" si="19"/>
        <v>0</v>
      </c>
      <c r="AE24" s="55">
        <f t="shared" si="20"/>
        <v>5</v>
      </c>
      <c r="AF24" s="58">
        <f>AF18+1</f>
        <v>9</v>
      </c>
      <c r="AG24" s="59">
        <f>SUM(AC22:AC27)</f>
        <v>22</v>
      </c>
      <c r="AH24" s="56">
        <f>SUM(AD22:AD27)</f>
        <v>0</v>
      </c>
      <c r="AI24" s="60">
        <f>AG25*_den2</f>
        <v>0</v>
      </c>
      <c r="AJ24" s="46"/>
      <c r="AK24" s="75"/>
    </row>
    <row r="25" spans="1:37" ht="12.9" customHeight="1">
      <c r="A25" s="118"/>
      <c r="B25" s="49">
        <f t="shared" si="22"/>
        <v>17</v>
      </c>
      <c r="C25" s="109">
        <f t="shared" si="3"/>
        <v>18</v>
      </c>
      <c r="D25" s="111">
        <f t="shared" si="4"/>
        <v>19</v>
      </c>
      <c r="E25" s="113">
        <f t="shared" si="5"/>
        <v>20</v>
      </c>
      <c r="F25" s="50">
        <f t="shared" si="6"/>
        <v>21</v>
      </c>
      <c r="G25" s="51">
        <f t="shared" si="7"/>
        <v>22</v>
      </c>
      <c r="H25" s="52">
        <f t="shared" si="8"/>
        <v>23</v>
      </c>
      <c r="I25" s="53">
        <f t="shared" si="25"/>
        <v>12</v>
      </c>
      <c r="J25" s="54">
        <f t="shared" si="9"/>
        <v>5</v>
      </c>
      <c r="K25" s="54">
        <f t="shared" si="10"/>
        <v>0</v>
      </c>
      <c r="L25" s="55">
        <f t="shared" si="11"/>
        <v>5</v>
      </c>
      <c r="M25" s="43">
        <f>M19+1</f>
        <v>3</v>
      </c>
      <c r="N25" s="62">
        <f>SUM(L22:L27)</f>
        <v>21</v>
      </c>
      <c r="O25" s="56"/>
      <c r="P25" s="57"/>
      <c r="Q25" s="46"/>
      <c r="R25" s="75"/>
      <c r="S25" s="81"/>
      <c r="T25" s="123"/>
      <c r="U25" s="49">
        <f t="shared" si="23"/>
        <v>22</v>
      </c>
      <c r="V25" s="109">
        <f t="shared" si="12"/>
        <v>23</v>
      </c>
      <c r="W25" s="50">
        <f t="shared" si="13"/>
        <v>24</v>
      </c>
      <c r="X25" s="50">
        <f t="shared" si="14"/>
        <v>25</v>
      </c>
      <c r="Y25" s="134">
        <f t="shared" si="15"/>
        <v>26</v>
      </c>
      <c r="Z25" s="51">
        <f t="shared" si="16"/>
        <v>27</v>
      </c>
      <c r="AA25" s="52">
        <f t="shared" si="17"/>
        <v>28</v>
      </c>
      <c r="AB25" s="53">
        <f t="shared" si="24"/>
        <v>39</v>
      </c>
      <c r="AC25" s="54">
        <f t="shared" si="18"/>
        <v>5</v>
      </c>
      <c r="AD25" s="54">
        <f t="shared" si="19"/>
        <v>0</v>
      </c>
      <c r="AE25" s="55">
        <f t="shared" si="20"/>
        <v>5</v>
      </c>
      <c r="AF25" s="43">
        <f>AF19+1</f>
        <v>9</v>
      </c>
      <c r="AG25" s="62">
        <f>SUM(AE22:AE27)</f>
        <v>22</v>
      </c>
      <c r="AH25" s="56"/>
      <c r="AI25" s="57"/>
      <c r="AJ25" s="46"/>
      <c r="AK25" s="75"/>
    </row>
    <row r="26" spans="1:37" ht="12.9" customHeight="1">
      <c r="A26" s="118"/>
      <c r="B26" s="49">
        <f t="shared" si="22"/>
        <v>24</v>
      </c>
      <c r="C26" s="109">
        <f t="shared" si="3"/>
        <v>25</v>
      </c>
      <c r="D26" s="50">
        <f t="shared" si="4"/>
        <v>26</v>
      </c>
      <c r="E26" s="50">
        <f t="shared" si="5"/>
        <v>27</v>
      </c>
      <c r="F26" s="116">
        <f t="shared" si="6"/>
        <v>28</v>
      </c>
      <c r="G26" s="51">
        <f t="shared" si="7"/>
        <v>29</v>
      </c>
      <c r="H26" s="52">
        <f t="shared" si="8"/>
        <v>30</v>
      </c>
      <c r="I26" s="53">
        <f t="shared" si="25"/>
        <v>13</v>
      </c>
      <c r="J26" s="54">
        <f t="shared" si="9"/>
        <v>5</v>
      </c>
      <c r="K26" s="54">
        <f t="shared" si="10"/>
        <v>0</v>
      </c>
      <c r="L26" s="55">
        <f t="shared" si="11"/>
        <v>5</v>
      </c>
      <c r="M26" s="43">
        <f>M20+1</f>
        <v>3</v>
      </c>
      <c r="N26" s="56"/>
      <c r="O26" s="56"/>
      <c r="P26" s="57">
        <f>N24*_den1</f>
        <v>0</v>
      </c>
      <c r="Q26" s="46"/>
      <c r="R26" s="75"/>
      <c r="S26" s="81"/>
      <c r="T26" s="123"/>
      <c r="U26" s="131">
        <f t="shared" si="23"/>
        <v>29</v>
      </c>
      <c r="V26" s="109">
        <f t="shared" si="12"/>
        <v>30</v>
      </c>
      <c r="W26" s="50">
        <f t="shared" si="13"/>
        <v>0</v>
      </c>
      <c r="X26" s="50">
        <f t="shared" si="14"/>
        <v>0</v>
      </c>
      <c r="Y26" s="134">
        <f t="shared" si="15"/>
        <v>0</v>
      </c>
      <c r="Z26" s="51">
        <f t="shared" si="16"/>
        <v>0</v>
      </c>
      <c r="AA26" s="52">
        <f t="shared" si="17"/>
        <v>0</v>
      </c>
      <c r="AB26" s="53">
        <f t="shared" si="24"/>
        <v>40</v>
      </c>
      <c r="AC26" s="54">
        <f t="shared" si="18"/>
        <v>2</v>
      </c>
      <c r="AD26" s="54">
        <f t="shared" si="19"/>
        <v>0</v>
      </c>
      <c r="AE26" s="55">
        <f t="shared" si="20"/>
        <v>2</v>
      </c>
      <c r="AF26" s="43">
        <f>AF20+1</f>
        <v>9</v>
      </c>
      <c r="AG26" s="56"/>
      <c r="AH26" s="56"/>
      <c r="AI26" s="57">
        <f>AG24*_den1</f>
        <v>0</v>
      </c>
      <c r="AJ26" s="46"/>
      <c r="AK26" s="75"/>
    </row>
    <row r="27" spans="1:37" ht="12.9" customHeight="1" thickBot="1">
      <c r="A27" s="119"/>
      <c r="B27" s="64">
        <f t="shared" si="22"/>
        <v>31</v>
      </c>
      <c r="C27" s="66">
        <f t="shared" si="3"/>
        <v>0</v>
      </c>
      <c r="D27" s="66">
        <f t="shared" si="4"/>
        <v>0</v>
      </c>
      <c r="E27" s="66">
        <f t="shared" si="5"/>
        <v>0</v>
      </c>
      <c r="F27" s="66">
        <f t="shared" si="6"/>
        <v>0</v>
      </c>
      <c r="G27" s="67">
        <f t="shared" si="7"/>
        <v>0</v>
      </c>
      <c r="H27" s="68">
        <f t="shared" si="8"/>
        <v>0</v>
      </c>
      <c r="I27" s="94">
        <f t="shared" si="25"/>
        <v>14</v>
      </c>
      <c r="J27" s="95">
        <f t="shared" si="9"/>
        <v>1</v>
      </c>
      <c r="K27" s="95">
        <f t="shared" si="10"/>
        <v>0</v>
      </c>
      <c r="L27" s="96">
        <f t="shared" si="11"/>
        <v>1</v>
      </c>
      <c r="M27" s="71">
        <f t="shared" si="26"/>
        <v>3</v>
      </c>
      <c r="N27" s="72"/>
      <c r="O27" s="72"/>
      <c r="P27" s="73">
        <f>N25*_den1</f>
        <v>0</v>
      </c>
      <c r="Q27" s="82"/>
      <c r="R27" s="83"/>
      <c r="S27" s="47"/>
      <c r="T27" s="124"/>
      <c r="U27" s="64">
        <f t="shared" si="23"/>
        <v>0</v>
      </c>
      <c r="V27" s="66">
        <f t="shared" si="12"/>
        <v>0</v>
      </c>
      <c r="W27" s="66">
        <f t="shared" si="13"/>
        <v>0</v>
      </c>
      <c r="X27" s="66">
        <f t="shared" si="14"/>
        <v>0</v>
      </c>
      <c r="Y27" s="135">
        <f t="shared" si="15"/>
        <v>0</v>
      </c>
      <c r="Z27" s="67">
        <f t="shared" si="16"/>
        <v>0</v>
      </c>
      <c r="AA27" s="68">
        <f t="shared" si="17"/>
        <v>0</v>
      </c>
      <c r="AB27" s="94" t="str">
        <f t="shared" si="24"/>
        <v/>
      </c>
      <c r="AC27" s="95">
        <f t="shared" si="18"/>
        <v>0</v>
      </c>
      <c r="AD27" s="95">
        <f t="shared" si="19"/>
        <v>0</v>
      </c>
      <c r="AE27" s="96">
        <f t="shared" si="20"/>
        <v>0</v>
      </c>
      <c r="AF27" s="71">
        <f t="shared" si="27"/>
        <v>9</v>
      </c>
      <c r="AG27" s="72"/>
      <c r="AH27" s="72"/>
      <c r="AI27" s="73">
        <f>AG25*_den1</f>
        <v>0</v>
      </c>
      <c r="AJ27" s="82"/>
      <c r="AK27" s="83"/>
    </row>
    <row r="28" spans="1:37" ht="12.9" customHeight="1">
      <c r="A28" s="117">
        <f>DATE(rok,M:M,1)</f>
        <v>45748</v>
      </c>
      <c r="B28" s="36">
        <f t="shared" si="22"/>
        <v>0</v>
      </c>
      <c r="C28" s="110">
        <f t="shared" si="3"/>
        <v>1</v>
      </c>
      <c r="D28" s="112">
        <f t="shared" si="4"/>
        <v>2</v>
      </c>
      <c r="E28" s="37">
        <f t="shared" si="5"/>
        <v>3</v>
      </c>
      <c r="F28" s="37">
        <f t="shared" si="6"/>
        <v>4</v>
      </c>
      <c r="G28" s="38">
        <f t="shared" si="7"/>
        <v>5</v>
      </c>
      <c r="H28" s="39">
        <f t="shared" si="8"/>
        <v>6</v>
      </c>
      <c r="I28" s="76">
        <f t="shared" si="25"/>
        <v>14</v>
      </c>
      <c r="J28" s="77">
        <f t="shared" si="9"/>
        <v>4</v>
      </c>
      <c r="K28" s="77">
        <f t="shared" si="10"/>
        <v>0</v>
      </c>
      <c r="L28" s="97">
        <f t="shared" si="11"/>
        <v>4</v>
      </c>
      <c r="M28" s="43">
        <f t="shared" si="26"/>
        <v>4</v>
      </c>
      <c r="N28" s="44"/>
      <c r="O28" s="44"/>
      <c r="P28" s="45"/>
      <c r="Q28" s="84"/>
      <c r="R28" s="85"/>
      <c r="S28" s="86"/>
      <c r="T28" s="122">
        <f>DATE(rok,AF:AF,1)</f>
        <v>45931</v>
      </c>
      <c r="U28" s="49">
        <f t="shared" si="23"/>
        <v>0</v>
      </c>
      <c r="V28" s="50">
        <f t="shared" si="12"/>
        <v>0</v>
      </c>
      <c r="W28" s="111">
        <f t="shared" si="13"/>
        <v>1</v>
      </c>
      <c r="X28" s="113">
        <f t="shared" si="14"/>
        <v>2</v>
      </c>
      <c r="Y28" s="134">
        <f t="shared" si="15"/>
        <v>3</v>
      </c>
      <c r="Z28" s="38">
        <f t="shared" si="16"/>
        <v>4</v>
      </c>
      <c r="AA28" s="39">
        <f t="shared" si="17"/>
        <v>5</v>
      </c>
      <c r="AB28" s="76">
        <f t="shared" si="24"/>
        <v>40</v>
      </c>
      <c r="AC28" s="77">
        <f t="shared" si="18"/>
        <v>3</v>
      </c>
      <c r="AD28" s="77">
        <f t="shared" si="19"/>
        <v>0</v>
      </c>
      <c r="AE28" s="97">
        <f t="shared" si="20"/>
        <v>3</v>
      </c>
      <c r="AF28" s="43">
        <f t="shared" si="27"/>
        <v>10</v>
      </c>
      <c r="AG28" s="44"/>
      <c r="AH28" s="44"/>
      <c r="AI28" s="45"/>
      <c r="AJ28" s="84"/>
      <c r="AK28" s="85"/>
    </row>
    <row r="29" spans="1:37" ht="12.9" customHeight="1">
      <c r="A29" s="118"/>
      <c r="B29" s="49">
        <f t="shared" si="22"/>
        <v>7</v>
      </c>
      <c r="C29" s="109">
        <f t="shared" si="3"/>
        <v>8</v>
      </c>
      <c r="D29" s="50">
        <f t="shared" si="4"/>
        <v>9</v>
      </c>
      <c r="E29" s="50">
        <f t="shared" si="5"/>
        <v>10</v>
      </c>
      <c r="F29" s="116">
        <f t="shared" si="6"/>
        <v>11</v>
      </c>
      <c r="G29" s="51">
        <f t="shared" si="7"/>
        <v>12</v>
      </c>
      <c r="H29" s="52">
        <f t="shared" si="8"/>
        <v>13</v>
      </c>
      <c r="I29" s="53">
        <f t="shared" si="25"/>
        <v>15</v>
      </c>
      <c r="J29" s="54">
        <f t="shared" si="9"/>
        <v>5</v>
      </c>
      <c r="K29" s="54">
        <f t="shared" si="10"/>
        <v>0</v>
      </c>
      <c r="L29" s="98">
        <f t="shared" si="11"/>
        <v>5</v>
      </c>
      <c r="M29" s="43">
        <f>M23+1</f>
        <v>4</v>
      </c>
      <c r="N29" s="56"/>
      <c r="O29" s="56"/>
      <c r="P29" s="57">
        <f>N30*_den2</f>
        <v>0</v>
      </c>
      <c r="Q29" s="84"/>
      <c r="R29" s="125" t="s">
        <v>11</v>
      </c>
      <c r="S29" s="61"/>
      <c r="T29" s="123"/>
      <c r="U29" s="49">
        <f t="shared" si="23"/>
        <v>6</v>
      </c>
      <c r="V29" s="109">
        <f t="shared" si="12"/>
        <v>7</v>
      </c>
      <c r="W29" s="50">
        <f t="shared" si="13"/>
        <v>8</v>
      </c>
      <c r="X29" s="50">
        <f t="shared" si="14"/>
        <v>9</v>
      </c>
      <c r="Y29" s="134">
        <f t="shared" si="15"/>
        <v>10</v>
      </c>
      <c r="Z29" s="51">
        <f t="shared" si="16"/>
        <v>11</v>
      </c>
      <c r="AA29" s="52">
        <f t="shared" si="17"/>
        <v>12</v>
      </c>
      <c r="AB29" s="53">
        <f t="shared" si="24"/>
        <v>41</v>
      </c>
      <c r="AC29" s="54">
        <f t="shared" si="18"/>
        <v>5</v>
      </c>
      <c r="AD29" s="54">
        <f t="shared" si="19"/>
        <v>0</v>
      </c>
      <c r="AE29" s="98">
        <f t="shared" si="20"/>
        <v>5</v>
      </c>
      <c r="AF29" s="43">
        <f>AF23+1</f>
        <v>10</v>
      </c>
      <c r="AG29" s="56"/>
      <c r="AH29" s="56"/>
      <c r="AI29" s="57">
        <f>AG30*_den2</f>
        <v>0</v>
      </c>
      <c r="AJ29" s="84"/>
      <c r="AK29" s="125" t="s">
        <v>12</v>
      </c>
    </row>
    <row r="30" spans="1:37" ht="12.9" customHeight="1">
      <c r="A30" s="118"/>
      <c r="B30" s="49">
        <f t="shared" si="22"/>
        <v>14</v>
      </c>
      <c r="C30" s="109">
        <f t="shared" si="3"/>
        <v>15</v>
      </c>
      <c r="D30" s="111">
        <f t="shared" si="4"/>
        <v>16</v>
      </c>
      <c r="E30" s="113">
        <f t="shared" si="5"/>
        <v>17</v>
      </c>
      <c r="F30" s="50">
        <f t="shared" si="6"/>
        <v>18</v>
      </c>
      <c r="G30" s="51">
        <f t="shared" si="7"/>
        <v>19</v>
      </c>
      <c r="H30" s="52">
        <f t="shared" si="8"/>
        <v>20</v>
      </c>
      <c r="I30" s="53">
        <f t="shared" si="25"/>
        <v>16</v>
      </c>
      <c r="J30" s="54">
        <f t="shared" si="9"/>
        <v>5</v>
      </c>
      <c r="K30" s="54">
        <f t="shared" si="10"/>
        <v>0</v>
      </c>
      <c r="L30" s="98">
        <f t="shared" si="11"/>
        <v>5</v>
      </c>
      <c r="M30" s="58">
        <f>M24+1</f>
        <v>4</v>
      </c>
      <c r="N30" s="59">
        <f>SUM(J28:J33)</f>
        <v>22</v>
      </c>
      <c r="O30" s="56">
        <f>SUM(K28:K33)</f>
        <v>0</v>
      </c>
      <c r="P30" s="60">
        <f>N31*_den2</f>
        <v>0</v>
      </c>
      <c r="Q30" s="84"/>
      <c r="R30" s="125"/>
      <c r="S30" s="61"/>
      <c r="T30" s="123"/>
      <c r="U30" s="131">
        <f t="shared" si="23"/>
        <v>13</v>
      </c>
      <c r="V30" s="109">
        <f t="shared" si="12"/>
        <v>14</v>
      </c>
      <c r="W30" s="111">
        <f t="shared" si="13"/>
        <v>15</v>
      </c>
      <c r="X30" s="50">
        <f t="shared" si="14"/>
        <v>16</v>
      </c>
      <c r="Y30" s="134">
        <f t="shared" si="15"/>
        <v>17</v>
      </c>
      <c r="Z30" s="51">
        <f t="shared" si="16"/>
        <v>18</v>
      </c>
      <c r="AA30" s="52">
        <f t="shared" si="17"/>
        <v>19</v>
      </c>
      <c r="AB30" s="53">
        <f t="shared" si="24"/>
        <v>42</v>
      </c>
      <c r="AC30" s="54">
        <f t="shared" si="18"/>
        <v>5</v>
      </c>
      <c r="AD30" s="54">
        <f t="shared" si="19"/>
        <v>0</v>
      </c>
      <c r="AE30" s="98">
        <f t="shared" si="20"/>
        <v>5</v>
      </c>
      <c r="AF30" s="58">
        <f>AF24+1</f>
        <v>10</v>
      </c>
      <c r="AG30" s="59">
        <f>SUM(AC28:AC33)</f>
        <v>23</v>
      </c>
      <c r="AH30" s="56">
        <f>SUM(AD28:AD33)</f>
        <v>0</v>
      </c>
      <c r="AI30" s="60">
        <f>AG31*_den2</f>
        <v>0</v>
      </c>
      <c r="AJ30" s="84"/>
      <c r="AK30" s="125"/>
    </row>
    <row r="31" spans="1:37" ht="12.9" customHeight="1">
      <c r="A31" s="118"/>
      <c r="B31" s="49">
        <f t="shared" si="22"/>
        <v>21</v>
      </c>
      <c r="C31" s="109">
        <f t="shared" si="3"/>
        <v>22</v>
      </c>
      <c r="D31" s="50">
        <f t="shared" si="4"/>
        <v>23</v>
      </c>
      <c r="E31" s="50">
        <f t="shared" si="5"/>
        <v>24</v>
      </c>
      <c r="F31" s="116">
        <f t="shared" si="6"/>
        <v>25</v>
      </c>
      <c r="G31" s="51">
        <f t="shared" si="7"/>
        <v>26</v>
      </c>
      <c r="H31" s="52">
        <f t="shared" si="8"/>
        <v>27</v>
      </c>
      <c r="I31" s="53">
        <f t="shared" si="25"/>
        <v>17</v>
      </c>
      <c r="J31" s="54">
        <f t="shared" si="9"/>
        <v>5</v>
      </c>
      <c r="K31" s="54">
        <f t="shared" si="10"/>
        <v>0</v>
      </c>
      <c r="L31" s="98">
        <f t="shared" si="11"/>
        <v>5</v>
      </c>
      <c r="M31" s="43">
        <f>M25+1</f>
        <v>4</v>
      </c>
      <c r="N31" s="62">
        <f>SUM(L28:L33)</f>
        <v>22</v>
      </c>
      <c r="O31" s="56"/>
      <c r="P31" s="57"/>
      <c r="Q31" s="84"/>
      <c r="R31" s="125"/>
      <c r="S31" s="61"/>
      <c r="T31" s="123"/>
      <c r="U31" s="49">
        <f t="shared" si="23"/>
        <v>20</v>
      </c>
      <c r="V31" s="109">
        <f t="shared" si="12"/>
        <v>21</v>
      </c>
      <c r="W31" s="50">
        <f t="shared" si="13"/>
        <v>22</v>
      </c>
      <c r="X31" s="50">
        <f t="shared" si="14"/>
        <v>23</v>
      </c>
      <c r="Y31" s="134">
        <f t="shared" si="15"/>
        <v>24</v>
      </c>
      <c r="Z31" s="51">
        <f t="shared" si="16"/>
        <v>25</v>
      </c>
      <c r="AA31" s="52">
        <f t="shared" si="17"/>
        <v>26</v>
      </c>
      <c r="AB31" s="53">
        <f t="shared" si="24"/>
        <v>43</v>
      </c>
      <c r="AC31" s="54">
        <f t="shared" si="18"/>
        <v>5</v>
      </c>
      <c r="AD31" s="54">
        <f t="shared" si="19"/>
        <v>0</v>
      </c>
      <c r="AE31" s="98">
        <f t="shared" si="20"/>
        <v>5</v>
      </c>
      <c r="AF31" s="43">
        <f>AF25+1</f>
        <v>10</v>
      </c>
      <c r="AG31" s="62">
        <f>SUM(AE28:AE33)</f>
        <v>23</v>
      </c>
      <c r="AH31" s="56"/>
      <c r="AI31" s="57"/>
      <c r="AJ31" s="84"/>
      <c r="AK31" s="125"/>
    </row>
    <row r="32" spans="1:37" ht="12.9" customHeight="1">
      <c r="A32" s="118"/>
      <c r="B32" s="49">
        <f t="shared" si="22"/>
        <v>28</v>
      </c>
      <c r="C32" s="109">
        <f t="shared" si="3"/>
        <v>29</v>
      </c>
      <c r="D32" s="111">
        <f t="shared" si="4"/>
        <v>30</v>
      </c>
      <c r="E32" s="50">
        <f t="shared" si="5"/>
        <v>0</v>
      </c>
      <c r="F32" s="50">
        <f t="shared" si="6"/>
        <v>0</v>
      </c>
      <c r="G32" s="51">
        <f t="shared" si="7"/>
        <v>0</v>
      </c>
      <c r="H32" s="52">
        <f t="shared" si="8"/>
        <v>0</v>
      </c>
      <c r="I32" s="53">
        <f t="shared" si="25"/>
        <v>18</v>
      </c>
      <c r="J32" s="54">
        <f t="shared" si="9"/>
        <v>3</v>
      </c>
      <c r="K32" s="54">
        <f t="shared" si="10"/>
        <v>0</v>
      </c>
      <c r="L32" s="98">
        <f t="shared" si="11"/>
        <v>3</v>
      </c>
      <c r="M32" s="43">
        <f>M26+1</f>
        <v>4</v>
      </c>
      <c r="N32" s="56"/>
      <c r="O32" s="56"/>
      <c r="P32" s="57">
        <f>N30*_den1</f>
        <v>0</v>
      </c>
      <c r="Q32" s="84"/>
      <c r="R32" s="75"/>
      <c r="S32" s="75"/>
      <c r="T32" s="123"/>
      <c r="U32" s="131">
        <f t="shared" si="23"/>
        <v>27</v>
      </c>
      <c r="V32" s="109">
        <f t="shared" si="12"/>
        <v>28</v>
      </c>
      <c r="W32" s="111">
        <f t="shared" si="13"/>
        <v>29</v>
      </c>
      <c r="X32" s="113">
        <f t="shared" si="14"/>
        <v>30</v>
      </c>
      <c r="Y32" s="134">
        <f t="shared" si="15"/>
        <v>31</v>
      </c>
      <c r="Z32" s="51">
        <f t="shared" si="16"/>
        <v>0</v>
      </c>
      <c r="AA32" s="52">
        <f t="shared" si="17"/>
        <v>0</v>
      </c>
      <c r="AB32" s="53">
        <f t="shared" si="24"/>
        <v>44</v>
      </c>
      <c r="AC32" s="54">
        <f t="shared" si="18"/>
        <v>5</v>
      </c>
      <c r="AD32" s="54">
        <f t="shared" si="19"/>
        <v>0</v>
      </c>
      <c r="AE32" s="98">
        <f t="shared" si="20"/>
        <v>5</v>
      </c>
      <c r="AF32" s="43">
        <f>AF26+1</f>
        <v>10</v>
      </c>
      <c r="AG32" s="56"/>
      <c r="AH32" s="56"/>
      <c r="AI32" s="57">
        <f>AG30*_den1</f>
        <v>0</v>
      </c>
      <c r="AJ32" s="84"/>
      <c r="AK32" s="75"/>
    </row>
    <row r="33" spans="1:39" ht="12.9" customHeight="1" thickBot="1">
      <c r="A33" s="119"/>
      <c r="B33" s="64">
        <f t="shared" si="22"/>
        <v>0</v>
      </c>
      <c r="C33" s="66">
        <f t="shared" si="3"/>
        <v>0</v>
      </c>
      <c r="D33" s="66">
        <f t="shared" si="4"/>
        <v>0</v>
      </c>
      <c r="E33" s="66">
        <f t="shared" si="5"/>
        <v>0</v>
      </c>
      <c r="F33" s="66">
        <f t="shared" si="6"/>
        <v>0</v>
      </c>
      <c r="G33" s="67">
        <f t="shared" si="7"/>
        <v>0</v>
      </c>
      <c r="H33" s="68">
        <f t="shared" si="8"/>
        <v>0</v>
      </c>
      <c r="I33" s="69" t="str">
        <f t="shared" si="25"/>
        <v/>
      </c>
      <c r="J33" s="70">
        <f t="shared" si="9"/>
        <v>0</v>
      </c>
      <c r="K33" s="87">
        <f t="shared" si="10"/>
        <v>0</v>
      </c>
      <c r="L33" s="99">
        <f t="shared" si="11"/>
        <v>0</v>
      </c>
      <c r="M33" s="71">
        <f t="shared" si="26"/>
        <v>4</v>
      </c>
      <c r="N33" s="72"/>
      <c r="O33" s="72"/>
      <c r="P33" s="73">
        <f>N31*_den1</f>
        <v>0</v>
      </c>
      <c r="Q33" s="63"/>
      <c r="R33" s="74">
        <f>Q36*_den2</f>
        <v>0</v>
      </c>
      <c r="S33" s="75"/>
      <c r="T33" s="124"/>
      <c r="U33" s="64">
        <f t="shared" si="23"/>
        <v>0</v>
      </c>
      <c r="V33" s="66">
        <f t="shared" si="12"/>
        <v>0</v>
      </c>
      <c r="W33" s="66">
        <f t="shared" si="13"/>
        <v>0</v>
      </c>
      <c r="X33" s="66">
        <f t="shared" si="14"/>
        <v>0</v>
      </c>
      <c r="Y33" s="135">
        <f t="shared" si="15"/>
        <v>0</v>
      </c>
      <c r="Z33" s="67">
        <f t="shared" si="16"/>
        <v>0</v>
      </c>
      <c r="AA33" s="68">
        <f t="shared" si="17"/>
        <v>0</v>
      </c>
      <c r="AB33" s="69" t="str">
        <f t="shared" si="24"/>
        <v/>
      </c>
      <c r="AC33" s="70">
        <f t="shared" si="18"/>
        <v>0</v>
      </c>
      <c r="AD33" s="87">
        <f t="shared" si="19"/>
        <v>0</v>
      </c>
      <c r="AE33" s="99">
        <f t="shared" si="20"/>
        <v>0</v>
      </c>
      <c r="AF33" s="71">
        <f t="shared" si="27"/>
        <v>10</v>
      </c>
      <c r="AG33" s="72"/>
      <c r="AH33" s="72"/>
      <c r="AI33" s="73">
        <f>AG31*_den1</f>
        <v>0</v>
      </c>
      <c r="AJ33" s="63"/>
      <c r="AK33" s="74">
        <f>AJ36*_den2</f>
        <v>0</v>
      </c>
    </row>
    <row r="34" spans="1:39" ht="12.9" customHeight="1">
      <c r="A34" s="117">
        <f>DATE(rok,M:M,1)</f>
        <v>45778</v>
      </c>
      <c r="B34" s="36">
        <f t="shared" si="22"/>
        <v>0</v>
      </c>
      <c r="C34" s="37">
        <f t="shared" si="3"/>
        <v>0</v>
      </c>
      <c r="D34" s="37">
        <f t="shared" si="4"/>
        <v>0</v>
      </c>
      <c r="E34" s="37">
        <f t="shared" si="5"/>
        <v>1</v>
      </c>
      <c r="F34" s="37">
        <f t="shared" si="6"/>
        <v>2</v>
      </c>
      <c r="G34" s="38">
        <f t="shared" si="7"/>
        <v>3</v>
      </c>
      <c r="H34" s="39">
        <f t="shared" si="8"/>
        <v>4</v>
      </c>
      <c r="I34" s="40">
        <f t="shared" si="25"/>
        <v>18</v>
      </c>
      <c r="J34" s="41">
        <f t="shared" si="9"/>
        <v>2</v>
      </c>
      <c r="K34" s="41">
        <f t="shared" si="10"/>
        <v>0</v>
      </c>
      <c r="L34" s="42">
        <f t="shared" si="11"/>
        <v>2</v>
      </c>
      <c r="M34" s="43">
        <f t="shared" si="26"/>
        <v>5</v>
      </c>
      <c r="N34" s="44"/>
      <c r="O34" s="44"/>
      <c r="P34" s="45"/>
      <c r="Q34" s="46"/>
      <c r="R34" s="78">
        <f>Q37*_den2</f>
        <v>0</v>
      </c>
      <c r="S34" s="75"/>
      <c r="T34" s="122">
        <f>DATE(rok,AF:AF,1)</f>
        <v>45962</v>
      </c>
      <c r="U34" s="36">
        <f t="shared" si="23"/>
        <v>0</v>
      </c>
      <c r="V34" s="37">
        <f t="shared" si="12"/>
        <v>0</v>
      </c>
      <c r="W34" s="37">
        <f t="shared" si="13"/>
        <v>0</v>
      </c>
      <c r="X34" s="50">
        <f t="shared" si="14"/>
        <v>0</v>
      </c>
      <c r="Y34" s="134">
        <f t="shared" si="15"/>
        <v>0</v>
      </c>
      <c r="Z34" s="38">
        <f t="shared" si="16"/>
        <v>1</v>
      </c>
      <c r="AA34" s="39">
        <f t="shared" si="17"/>
        <v>2</v>
      </c>
      <c r="AB34" s="40">
        <f t="shared" si="24"/>
        <v>44</v>
      </c>
      <c r="AC34" s="41">
        <f t="shared" si="18"/>
        <v>0</v>
      </c>
      <c r="AD34" s="41">
        <f t="shared" si="19"/>
        <v>0</v>
      </c>
      <c r="AE34" s="42">
        <f t="shared" si="20"/>
        <v>0</v>
      </c>
      <c r="AF34" s="43">
        <f t="shared" si="27"/>
        <v>11</v>
      </c>
      <c r="AG34" s="44"/>
      <c r="AH34" s="44"/>
      <c r="AI34" s="45"/>
      <c r="AJ34" s="46"/>
      <c r="AK34" s="78">
        <f>AJ37*_den2</f>
        <v>0</v>
      </c>
    </row>
    <row r="35" spans="1:39" ht="12.9" customHeight="1">
      <c r="A35" s="118"/>
      <c r="B35" s="49">
        <f t="shared" si="22"/>
        <v>5</v>
      </c>
      <c r="C35" s="109">
        <f t="shared" si="3"/>
        <v>6</v>
      </c>
      <c r="D35" s="50">
        <f t="shared" si="4"/>
        <v>7</v>
      </c>
      <c r="E35" s="37">
        <f t="shared" si="5"/>
        <v>8</v>
      </c>
      <c r="F35" s="133">
        <f t="shared" si="6"/>
        <v>9</v>
      </c>
      <c r="G35" s="51">
        <f t="shared" si="7"/>
        <v>10</v>
      </c>
      <c r="H35" s="52">
        <f t="shared" si="8"/>
        <v>11</v>
      </c>
      <c r="I35" s="53">
        <f t="shared" si="25"/>
        <v>19</v>
      </c>
      <c r="J35" s="54">
        <f t="shared" si="9"/>
        <v>5</v>
      </c>
      <c r="K35" s="54">
        <f t="shared" si="10"/>
        <v>0</v>
      </c>
      <c r="L35" s="55">
        <f t="shared" si="11"/>
        <v>5</v>
      </c>
      <c r="M35" s="43">
        <f t="shared" si="26"/>
        <v>5</v>
      </c>
      <c r="N35" s="56"/>
      <c r="O35" s="56"/>
      <c r="P35" s="57">
        <f>N36*_den2</f>
        <v>0</v>
      </c>
      <c r="Q35" s="46"/>
      <c r="R35" s="79" t="s">
        <v>9</v>
      </c>
      <c r="S35" s="75"/>
      <c r="T35" s="123"/>
      <c r="U35" s="49">
        <f t="shared" si="23"/>
        <v>3</v>
      </c>
      <c r="V35" s="109">
        <f t="shared" si="12"/>
        <v>4</v>
      </c>
      <c r="W35" s="50">
        <f t="shared" si="13"/>
        <v>5</v>
      </c>
      <c r="X35" s="50">
        <f t="shared" si="14"/>
        <v>6</v>
      </c>
      <c r="Y35" s="134">
        <f t="shared" si="15"/>
        <v>7</v>
      </c>
      <c r="Z35" s="51">
        <f t="shared" si="16"/>
        <v>8</v>
      </c>
      <c r="AA35" s="52">
        <f t="shared" si="17"/>
        <v>9</v>
      </c>
      <c r="AB35" s="53">
        <f t="shared" si="24"/>
        <v>45</v>
      </c>
      <c r="AC35" s="54">
        <f t="shared" si="18"/>
        <v>5</v>
      </c>
      <c r="AD35" s="54">
        <f t="shared" si="19"/>
        <v>0</v>
      </c>
      <c r="AE35" s="55">
        <f t="shared" si="20"/>
        <v>5</v>
      </c>
      <c r="AF35" s="43">
        <f t="shared" si="27"/>
        <v>11</v>
      </c>
      <c r="AG35" s="56"/>
      <c r="AH35" s="56"/>
      <c r="AI35" s="57">
        <f>AG36*_den2</f>
        <v>0</v>
      </c>
      <c r="AJ35" s="46"/>
      <c r="AK35" s="79" t="s">
        <v>9</v>
      </c>
    </row>
    <row r="36" spans="1:39" ht="12.9" customHeight="1">
      <c r="A36" s="118"/>
      <c r="B36" s="131">
        <f t="shared" si="22"/>
        <v>12</v>
      </c>
      <c r="C36" s="109">
        <f t="shared" si="3"/>
        <v>13</v>
      </c>
      <c r="D36" s="111">
        <f t="shared" si="4"/>
        <v>14</v>
      </c>
      <c r="E36" s="113">
        <f t="shared" si="5"/>
        <v>15</v>
      </c>
      <c r="F36" s="134">
        <f t="shared" si="6"/>
        <v>16</v>
      </c>
      <c r="G36" s="51">
        <f t="shared" si="7"/>
        <v>17</v>
      </c>
      <c r="H36" s="52">
        <f t="shared" si="8"/>
        <v>18</v>
      </c>
      <c r="I36" s="53">
        <f t="shared" si="25"/>
        <v>20</v>
      </c>
      <c r="J36" s="54">
        <f t="shared" si="9"/>
        <v>5</v>
      </c>
      <c r="K36" s="54">
        <f t="shared" si="10"/>
        <v>0</v>
      </c>
      <c r="L36" s="55">
        <f t="shared" si="11"/>
        <v>5</v>
      </c>
      <c r="M36" s="58">
        <f t="shared" si="26"/>
        <v>5</v>
      </c>
      <c r="N36" s="59">
        <f>SUM(J34:J39)</f>
        <v>22</v>
      </c>
      <c r="O36" s="56">
        <f>SUM(K34:K39)</f>
        <v>0</v>
      </c>
      <c r="P36" s="60">
        <f>N37*_den2</f>
        <v>0</v>
      </c>
      <c r="Q36" s="80">
        <f>N30+N36+N42</f>
        <v>65</v>
      </c>
      <c r="R36" s="75"/>
      <c r="S36" s="75"/>
      <c r="T36" s="123"/>
      <c r="U36" s="131">
        <f t="shared" si="23"/>
        <v>10</v>
      </c>
      <c r="V36" s="109">
        <f t="shared" si="12"/>
        <v>11</v>
      </c>
      <c r="W36" s="111">
        <f t="shared" si="13"/>
        <v>12</v>
      </c>
      <c r="X36" s="50">
        <f t="shared" si="14"/>
        <v>13</v>
      </c>
      <c r="Y36" s="134">
        <f t="shared" si="15"/>
        <v>14</v>
      </c>
      <c r="Z36" s="51">
        <f t="shared" si="16"/>
        <v>15</v>
      </c>
      <c r="AA36" s="52">
        <f t="shared" si="17"/>
        <v>16</v>
      </c>
      <c r="AB36" s="53">
        <f t="shared" si="24"/>
        <v>46</v>
      </c>
      <c r="AC36" s="54">
        <f t="shared" si="18"/>
        <v>5</v>
      </c>
      <c r="AD36" s="54">
        <f t="shared" si="19"/>
        <v>0</v>
      </c>
      <c r="AE36" s="55">
        <f t="shared" si="20"/>
        <v>5</v>
      </c>
      <c r="AF36" s="58">
        <f t="shared" si="27"/>
        <v>11</v>
      </c>
      <c r="AG36" s="59">
        <f>SUM(AC34:AC39)</f>
        <v>20</v>
      </c>
      <c r="AH36" s="56">
        <f>SUM(AD34:AD39)</f>
        <v>0</v>
      </c>
      <c r="AI36" s="60">
        <f>AG37*_den2</f>
        <v>0</v>
      </c>
      <c r="AJ36" s="80">
        <f>AG30+AG36+AG42</f>
        <v>66</v>
      </c>
      <c r="AK36" s="75"/>
    </row>
    <row r="37" spans="1:39" ht="12.9" customHeight="1">
      <c r="A37" s="118"/>
      <c r="B37" s="49">
        <f t="shared" si="22"/>
        <v>19</v>
      </c>
      <c r="C37" s="109">
        <f t="shared" si="3"/>
        <v>20</v>
      </c>
      <c r="D37" s="50">
        <f t="shared" si="4"/>
        <v>21</v>
      </c>
      <c r="E37" s="50">
        <f t="shared" si="5"/>
        <v>22</v>
      </c>
      <c r="F37" s="134">
        <f t="shared" si="6"/>
        <v>23</v>
      </c>
      <c r="G37" s="51">
        <f t="shared" si="7"/>
        <v>24</v>
      </c>
      <c r="H37" s="52">
        <f t="shared" si="8"/>
        <v>25</v>
      </c>
      <c r="I37" s="53">
        <f t="shared" si="25"/>
        <v>21</v>
      </c>
      <c r="J37" s="54">
        <f t="shared" si="9"/>
        <v>5</v>
      </c>
      <c r="K37" s="54">
        <f t="shared" si="10"/>
        <v>0</v>
      </c>
      <c r="L37" s="55">
        <f t="shared" si="11"/>
        <v>5</v>
      </c>
      <c r="M37" s="43">
        <f t="shared" si="26"/>
        <v>5</v>
      </c>
      <c r="N37" s="62">
        <f>SUM(L34:L39)</f>
        <v>22</v>
      </c>
      <c r="O37" s="56"/>
      <c r="P37" s="57"/>
      <c r="Q37" s="62">
        <f>N31+N37+N43</f>
        <v>65</v>
      </c>
      <c r="R37" s="75"/>
      <c r="S37" s="75"/>
      <c r="T37" s="123"/>
      <c r="U37" s="49">
        <f t="shared" si="23"/>
        <v>17</v>
      </c>
      <c r="V37" s="109">
        <f t="shared" si="12"/>
        <v>18</v>
      </c>
      <c r="W37" s="50">
        <f t="shared" si="13"/>
        <v>19</v>
      </c>
      <c r="X37" s="50">
        <f t="shared" si="14"/>
        <v>20</v>
      </c>
      <c r="Y37" s="134">
        <f t="shared" si="15"/>
        <v>21</v>
      </c>
      <c r="Z37" s="51">
        <f t="shared" si="16"/>
        <v>22</v>
      </c>
      <c r="AA37" s="52">
        <f t="shared" si="17"/>
        <v>23</v>
      </c>
      <c r="AB37" s="53">
        <f t="shared" si="24"/>
        <v>47</v>
      </c>
      <c r="AC37" s="54">
        <f t="shared" si="18"/>
        <v>5</v>
      </c>
      <c r="AD37" s="54">
        <f t="shared" si="19"/>
        <v>0</v>
      </c>
      <c r="AE37" s="55">
        <f t="shared" si="20"/>
        <v>5</v>
      </c>
      <c r="AF37" s="43">
        <f t="shared" si="27"/>
        <v>11</v>
      </c>
      <c r="AG37" s="62">
        <f>SUM(AE34:AE39)</f>
        <v>20</v>
      </c>
      <c r="AH37" s="56"/>
      <c r="AI37" s="57"/>
      <c r="AJ37" s="62">
        <f>AG31+AG37+AG43</f>
        <v>66</v>
      </c>
      <c r="AK37" s="75"/>
    </row>
    <row r="38" spans="1:39" ht="12.9" customHeight="1">
      <c r="A38" s="118"/>
      <c r="B38" s="131">
        <f t="shared" si="22"/>
        <v>26</v>
      </c>
      <c r="C38" s="109">
        <f t="shared" si="3"/>
        <v>27</v>
      </c>
      <c r="D38" s="111">
        <f t="shared" si="4"/>
        <v>28</v>
      </c>
      <c r="E38" s="50">
        <f t="shared" si="5"/>
        <v>29</v>
      </c>
      <c r="F38" s="134">
        <f t="shared" si="6"/>
        <v>30</v>
      </c>
      <c r="G38" s="51">
        <f t="shared" si="7"/>
        <v>31</v>
      </c>
      <c r="H38" s="52">
        <f t="shared" si="8"/>
        <v>0</v>
      </c>
      <c r="I38" s="53">
        <f t="shared" si="25"/>
        <v>22</v>
      </c>
      <c r="J38" s="54">
        <f t="shared" si="9"/>
        <v>5</v>
      </c>
      <c r="K38" s="54">
        <f t="shared" si="10"/>
        <v>0</v>
      </c>
      <c r="L38" s="55">
        <f t="shared" si="11"/>
        <v>5</v>
      </c>
      <c r="M38" s="43">
        <f t="shared" si="26"/>
        <v>5</v>
      </c>
      <c r="N38" s="56"/>
      <c r="O38" s="56"/>
      <c r="P38" s="57">
        <f>N36*_den1</f>
        <v>0</v>
      </c>
      <c r="Q38" s="63"/>
      <c r="R38" s="74">
        <f>Q36*_den1</f>
        <v>0</v>
      </c>
      <c r="S38" s="75"/>
      <c r="T38" s="123"/>
      <c r="U38" s="131">
        <f t="shared" si="23"/>
        <v>24</v>
      </c>
      <c r="V38" s="109">
        <f t="shared" si="12"/>
        <v>25</v>
      </c>
      <c r="W38" s="111">
        <f t="shared" si="13"/>
        <v>26</v>
      </c>
      <c r="X38" s="113">
        <f t="shared" si="14"/>
        <v>27</v>
      </c>
      <c r="Y38" s="134">
        <f t="shared" si="15"/>
        <v>28</v>
      </c>
      <c r="Z38" s="51">
        <f t="shared" si="16"/>
        <v>29</v>
      </c>
      <c r="AA38" s="52">
        <f t="shared" si="17"/>
        <v>30</v>
      </c>
      <c r="AB38" s="53">
        <f t="shared" si="24"/>
        <v>48</v>
      </c>
      <c r="AC38" s="54">
        <f t="shared" si="18"/>
        <v>5</v>
      </c>
      <c r="AD38" s="54">
        <f t="shared" si="19"/>
        <v>0</v>
      </c>
      <c r="AE38" s="55">
        <f t="shared" si="20"/>
        <v>5</v>
      </c>
      <c r="AF38" s="43">
        <f t="shared" si="27"/>
        <v>11</v>
      </c>
      <c r="AG38" s="56"/>
      <c r="AH38" s="56"/>
      <c r="AI38" s="57">
        <f>AG36*_den1</f>
        <v>0</v>
      </c>
      <c r="AJ38" s="63"/>
      <c r="AK38" s="74">
        <f>AJ36*_den1</f>
        <v>0</v>
      </c>
    </row>
    <row r="39" spans="1:39" ht="12.9" customHeight="1" thickBot="1">
      <c r="A39" s="119"/>
      <c r="B39" s="64">
        <f t="shared" si="22"/>
        <v>0</v>
      </c>
      <c r="C39" s="66">
        <f t="shared" si="3"/>
        <v>0</v>
      </c>
      <c r="D39" s="66">
        <f t="shared" si="4"/>
        <v>0</v>
      </c>
      <c r="E39" s="66">
        <f t="shared" si="5"/>
        <v>0</v>
      </c>
      <c r="F39" s="135">
        <f t="shared" si="6"/>
        <v>0</v>
      </c>
      <c r="G39" s="67">
        <f t="shared" si="7"/>
        <v>0</v>
      </c>
      <c r="H39" s="68">
        <f t="shared" si="8"/>
        <v>0</v>
      </c>
      <c r="I39" s="94" t="str">
        <f t="shared" si="25"/>
        <v/>
      </c>
      <c r="J39" s="95">
        <f t="shared" si="9"/>
        <v>0</v>
      </c>
      <c r="K39" s="95">
        <f t="shared" si="10"/>
        <v>0</v>
      </c>
      <c r="L39" s="96">
        <f t="shared" si="11"/>
        <v>0</v>
      </c>
      <c r="M39" s="71">
        <f t="shared" si="26"/>
        <v>5</v>
      </c>
      <c r="N39" s="72"/>
      <c r="O39" s="72"/>
      <c r="P39" s="73">
        <f>N37*_den1</f>
        <v>0</v>
      </c>
      <c r="Q39" s="46"/>
      <c r="R39" s="78">
        <f>Q37*_den1</f>
        <v>0</v>
      </c>
      <c r="S39" s="75"/>
      <c r="T39" s="124"/>
      <c r="U39" s="64">
        <f t="shared" si="23"/>
        <v>0</v>
      </c>
      <c r="V39" s="66">
        <f t="shared" si="12"/>
        <v>0</v>
      </c>
      <c r="W39" s="66">
        <f t="shared" si="13"/>
        <v>0</v>
      </c>
      <c r="X39" s="66">
        <f t="shared" si="14"/>
        <v>0</v>
      </c>
      <c r="Y39" s="135">
        <f t="shared" si="15"/>
        <v>0</v>
      </c>
      <c r="Z39" s="67">
        <f t="shared" si="16"/>
        <v>0</v>
      </c>
      <c r="AA39" s="68">
        <f t="shared" si="17"/>
        <v>0</v>
      </c>
      <c r="AB39" s="94" t="str">
        <f t="shared" si="24"/>
        <v/>
      </c>
      <c r="AC39" s="95">
        <f t="shared" si="18"/>
        <v>0</v>
      </c>
      <c r="AD39" s="95">
        <f t="shared" si="19"/>
        <v>0</v>
      </c>
      <c r="AE39" s="96">
        <f t="shared" si="20"/>
        <v>0</v>
      </c>
      <c r="AF39" s="71">
        <f t="shared" si="27"/>
        <v>11</v>
      </c>
      <c r="AG39" s="72"/>
      <c r="AH39" s="72"/>
      <c r="AI39" s="73">
        <f>AG37*_den1</f>
        <v>0</v>
      </c>
      <c r="AJ39" s="46"/>
      <c r="AK39" s="78">
        <f>AJ37*_den1</f>
        <v>0</v>
      </c>
    </row>
    <row r="40" spans="1:39" ht="12.9" customHeight="1">
      <c r="A40" s="117">
        <f>DATE(rok,M:M,1)</f>
        <v>45809</v>
      </c>
      <c r="B40" s="36">
        <f t="shared" si="22"/>
        <v>0</v>
      </c>
      <c r="C40" s="37">
        <f t="shared" si="3"/>
        <v>0</v>
      </c>
      <c r="D40" s="37">
        <f t="shared" si="4"/>
        <v>0</v>
      </c>
      <c r="E40" s="37">
        <f t="shared" si="5"/>
        <v>0</v>
      </c>
      <c r="F40" s="133">
        <f t="shared" si="6"/>
        <v>0</v>
      </c>
      <c r="G40" s="38">
        <f t="shared" si="7"/>
        <v>0</v>
      </c>
      <c r="H40" s="39">
        <f t="shared" si="8"/>
        <v>1</v>
      </c>
      <c r="I40" s="76">
        <f t="shared" si="25"/>
        <v>22</v>
      </c>
      <c r="J40" s="77">
        <f t="shared" si="9"/>
        <v>0</v>
      </c>
      <c r="K40" s="77">
        <f t="shared" si="10"/>
        <v>0</v>
      </c>
      <c r="L40" s="97">
        <f t="shared" si="11"/>
        <v>0</v>
      </c>
      <c r="M40" s="43">
        <f t="shared" si="26"/>
        <v>6</v>
      </c>
      <c r="N40" s="44"/>
      <c r="O40" s="44"/>
      <c r="P40" s="45"/>
      <c r="Q40" s="46"/>
      <c r="R40" s="79" t="s">
        <v>10</v>
      </c>
      <c r="S40" s="86"/>
      <c r="T40" s="122">
        <f>DATE(rok,AF:AF,1)</f>
        <v>45992</v>
      </c>
      <c r="U40" s="36">
        <f t="shared" si="23"/>
        <v>1</v>
      </c>
      <c r="V40" s="110">
        <f t="shared" si="12"/>
        <v>2</v>
      </c>
      <c r="W40" s="37">
        <f t="shared" si="13"/>
        <v>3</v>
      </c>
      <c r="X40" s="37">
        <f t="shared" si="14"/>
        <v>4</v>
      </c>
      <c r="Y40" s="133">
        <f t="shared" si="15"/>
        <v>5</v>
      </c>
      <c r="Z40" s="38">
        <f t="shared" si="16"/>
        <v>6</v>
      </c>
      <c r="AA40" s="39">
        <f t="shared" si="17"/>
        <v>7</v>
      </c>
      <c r="AB40" s="76">
        <f t="shared" si="24"/>
        <v>49</v>
      </c>
      <c r="AC40" s="77">
        <f t="shared" si="18"/>
        <v>5</v>
      </c>
      <c r="AD40" s="77">
        <f t="shared" si="19"/>
        <v>0</v>
      </c>
      <c r="AE40" s="97">
        <f t="shared" si="20"/>
        <v>5</v>
      </c>
      <c r="AF40" s="43">
        <f t="shared" si="27"/>
        <v>12</v>
      </c>
      <c r="AG40" s="44"/>
      <c r="AH40" s="44"/>
      <c r="AI40" s="45"/>
      <c r="AJ40" s="46"/>
      <c r="AK40" s="79" t="s">
        <v>10</v>
      </c>
    </row>
    <row r="41" spans="1:39" ht="12.9" customHeight="1">
      <c r="A41" s="118"/>
      <c r="B41" s="49">
        <f t="shared" si="22"/>
        <v>2</v>
      </c>
      <c r="C41" s="109">
        <f t="shared" si="3"/>
        <v>3</v>
      </c>
      <c r="D41" s="50">
        <f t="shared" si="4"/>
        <v>4</v>
      </c>
      <c r="E41" s="37">
        <f t="shared" si="5"/>
        <v>5</v>
      </c>
      <c r="F41" s="133">
        <f t="shared" si="6"/>
        <v>6</v>
      </c>
      <c r="G41" s="51">
        <f t="shared" si="7"/>
        <v>7</v>
      </c>
      <c r="H41" s="52">
        <f t="shared" si="8"/>
        <v>8</v>
      </c>
      <c r="I41" s="53">
        <f t="shared" si="25"/>
        <v>23</v>
      </c>
      <c r="J41" s="54">
        <f t="shared" si="9"/>
        <v>5</v>
      </c>
      <c r="K41" s="54">
        <f t="shared" si="10"/>
        <v>0</v>
      </c>
      <c r="L41" s="98">
        <f t="shared" si="11"/>
        <v>5</v>
      </c>
      <c r="M41" s="43">
        <f t="shared" si="26"/>
        <v>6</v>
      </c>
      <c r="N41" s="56"/>
      <c r="O41" s="56"/>
      <c r="P41" s="57">
        <f>N42*_den2</f>
        <v>0</v>
      </c>
      <c r="Q41" s="84"/>
      <c r="R41" s="85"/>
      <c r="S41" s="86"/>
      <c r="T41" s="123"/>
      <c r="U41" s="131">
        <f t="shared" si="23"/>
        <v>8</v>
      </c>
      <c r="V41" s="109">
        <f t="shared" si="12"/>
        <v>9</v>
      </c>
      <c r="W41" s="111">
        <f t="shared" si="13"/>
        <v>10</v>
      </c>
      <c r="X41" s="50">
        <f t="shared" si="14"/>
        <v>11</v>
      </c>
      <c r="Y41" s="134">
        <f t="shared" si="15"/>
        <v>12</v>
      </c>
      <c r="Z41" s="51">
        <f t="shared" si="16"/>
        <v>13</v>
      </c>
      <c r="AA41" s="52">
        <f t="shared" si="17"/>
        <v>14</v>
      </c>
      <c r="AB41" s="53">
        <f t="shared" si="24"/>
        <v>50</v>
      </c>
      <c r="AC41" s="54">
        <f t="shared" si="18"/>
        <v>5</v>
      </c>
      <c r="AD41" s="54">
        <f t="shared" si="19"/>
        <v>0</v>
      </c>
      <c r="AE41" s="98">
        <f t="shared" si="20"/>
        <v>5</v>
      </c>
      <c r="AF41" s="43">
        <f t="shared" si="27"/>
        <v>12</v>
      </c>
      <c r="AG41" s="56"/>
      <c r="AH41" s="56"/>
      <c r="AI41" s="57">
        <f>AG42*_den2</f>
        <v>0</v>
      </c>
      <c r="AJ41" s="84"/>
      <c r="AK41" s="85"/>
    </row>
    <row r="42" spans="1:39" ht="12.9" customHeight="1">
      <c r="A42" s="118"/>
      <c r="B42" s="131">
        <f t="shared" si="22"/>
        <v>9</v>
      </c>
      <c r="C42" s="109">
        <f t="shared" si="3"/>
        <v>10</v>
      </c>
      <c r="D42" s="111">
        <f t="shared" si="4"/>
        <v>11</v>
      </c>
      <c r="E42" s="113">
        <f t="shared" si="5"/>
        <v>12</v>
      </c>
      <c r="F42" s="134">
        <f t="shared" si="6"/>
        <v>13</v>
      </c>
      <c r="G42" s="51">
        <f t="shared" si="7"/>
        <v>14</v>
      </c>
      <c r="H42" s="52">
        <f t="shared" si="8"/>
        <v>15</v>
      </c>
      <c r="I42" s="53">
        <f t="shared" si="25"/>
        <v>24</v>
      </c>
      <c r="J42" s="54">
        <f t="shared" si="9"/>
        <v>5</v>
      </c>
      <c r="K42" s="54">
        <f t="shared" si="10"/>
        <v>0</v>
      </c>
      <c r="L42" s="98">
        <f t="shared" si="11"/>
        <v>5</v>
      </c>
      <c r="M42" s="58">
        <f t="shared" si="26"/>
        <v>6</v>
      </c>
      <c r="N42" s="59">
        <f>SUM(J40:J45)</f>
        <v>21</v>
      </c>
      <c r="O42" s="56">
        <f>SUM(K40:K45)</f>
        <v>0</v>
      </c>
      <c r="P42" s="60">
        <f>N43*_den2</f>
        <v>0</v>
      </c>
      <c r="Q42" s="84"/>
      <c r="R42" s="85"/>
      <c r="S42" s="86"/>
      <c r="T42" s="123"/>
      <c r="U42" s="49">
        <f t="shared" si="23"/>
        <v>15</v>
      </c>
      <c r="V42" s="109">
        <f t="shared" si="12"/>
        <v>16</v>
      </c>
      <c r="W42" s="50">
        <f t="shared" si="13"/>
        <v>17</v>
      </c>
      <c r="X42" s="50">
        <f t="shared" si="14"/>
        <v>18</v>
      </c>
      <c r="Y42" s="134">
        <f t="shared" si="15"/>
        <v>19</v>
      </c>
      <c r="Z42" s="51">
        <f t="shared" si="16"/>
        <v>20</v>
      </c>
      <c r="AA42" s="52">
        <f t="shared" si="17"/>
        <v>21</v>
      </c>
      <c r="AB42" s="53">
        <f t="shared" si="24"/>
        <v>51</v>
      </c>
      <c r="AC42" s="54">
        <f t="shared" si="18"/>
        <v>5</v>
      </c>
      <c r="AD42" s="54">
        <f t="shared" si="19"/>
        <v>0</v>
      </c>
      <c r="AE42" s="98">
        <f t="shared" si="20"/>
        <v>5</v>
      </c>
      <c r="AF42" s="58">
        <f t="shared" si="27"/>
        <v>12</v>
      </c>
      <c r="AG42" s="59">
        <f>SUM(AC40:AC45)</f>
        <v>23</v>
      </c>
      <c r="AH42" s="56">
        <f>SUM(AD40:AD45)</f>
        <v>0</v>
      </c>
      <c r="AI42" s="60">
        <f>AG43*_den2</f>
        <v>0</v>
      </c>
      <c r="AJ42" s="84"/>
      <c r="AK42" s="85"/>
    </row>
    <row r="43" spans="1:39" ht="12.9" customHeight="1">
      <c r="A43" s="118"/>
      <c r="B43" s="49">
        <f t="shared" si="22"/>
        <v>16</v>
      </c>
      <c r="C43" s="109">
        <f t="shared" si="3"/>
        <v>17</v>
      </c>
      <c r="D43" s="50">
        <f t="shared" si="4"/>
        <v>18</v>
      </c>
      <c r="E43" s="50">
        <f t="shared" si="5"/>
        <v>19</v>
      </c>
      <c r="F43" s="134">
        <f t="shared" si="6"/>
        <v>20</v>
      </c>
      <c r="G43" s="51">
        <f t="shared" si="7"/>
        <v>21</v>
      </c>
      <c r="H43" s="52">
        <f t="shared" si="8"/>
        <v>22</v>
      </c>
      <c r="I43" s="53">
        <f t="shared" si="25"/>
        <v>25</v>
      </c>
      <c r="J43" s="54">
        <f t="shared" si="9"/>
        <v>5</v>
      </c>
      <c r="K43" s="54">
        <f t="shared" si="10"/>
        <v>0</v>
      </c>
      <c r="L43" s="98">
        <f t="shared" si="11"/>
        <v>5</v>
      </c>
      <c r="M43" s="43">
        <f t="shared" si="26"/>
        <v>6</v>
      </c>
      <c r="N43" s="62">
        <f>SUM(L40:L45)</f>
        <v>21</v>
      </c>
      <c r="O43" s="56"/>
      <c r="P43" s="57"/>
      <c r="Q43" s="84"/>
      <c r="R43" s="85"/>
      <c r="S43" s="86"/>
      <c r="T43" s="123"/>
      <c r="U43" s="131">
        <f t="shared" si="23"/>
        <v>22</v>
      </c>
      <c r="V43" s="109">
        <f t="shared" si="12"/>
        <v>23</v>
      </c>
      <c r="W43" s="111">
        <f t="shared" si="13"/>
        <v>24</v>
      </c>
      <c r="X43" s="113">
        <f t="shared" si="14"/>
        <v>25</v>
      </c>
      <c r="Y43" s="50">
        <f t="shared" si="15"/>
        <v>26</v>
      </c>
      <c r="Z43" s="51">
        <f t="shared" si="16"/>
        <v>27</v>
      </c>
      <c r="AA43" s="52">
        <f t="shared" si="17"/>
        <v>28</v>
      </c>
      <c r="AB43" s="53">
        <f t="shared" si="24"/>
        <v>52</v>
      </c>
      <c r="AC43" s="54">
        <f t="shared" si="18"/>
        <v>5</v>
      </c>
      <c r="AD43" s="54">
        <f t="shared" si="19"/>
        <v>0</v>
      </c>
      <c r="AE43" s="98">
        <f t="shared" si="20"/>
        <v>5</v>
      </c>
      <c r="AF43" s="43">
        <f t="shared" si="27"/>
        <v>12</v>
      </c>
      <c r="AG43" s="62">
        <f>SUM(AE40:AE45)</f>
        <v>23</v>
      </c>
      <c r="AH43" s="56"/>
      <c r="AI43" s="57"/>
      <c r="AJ43" s="84"/>
      <c r="AK43" s="88"/>
    </row>
    <row r="44" spans="1:39" ht="12.9" customHeight="1">
      <c r="A44" s="118"/>
      <c r="B44" s="131">
        <f t="shared" si="22"/>
        <v>23</v>
      </c>
      <c r="C44" s="109">
        <f t="shared" si="3"/>
        <v>24</v>
      </c>
      <c r="D44" s="111">
        <f t="shared" si="4"/>
        <v>25</v>
      </c>
      <c r="E44" s="50">
        <f t="shared" si="5"/>
        <v>26</v>
      </c>
      <c r="F44" s="50">
        <f t="shared" si="6"/>
        <v>27</v>
      </c>
      <c r="G44" s="51">
        <f t="shared" si="7"/>
        <v>28</v>
      </c>
      <c r="H44" s="52">
        <f t="shared" si="8"/>
        <v>29</v>
      </c>
      <c r="I44" s="53">
        <f t="shared" si="25"/>
        <v>26</v>
      </c>
      <c r="J44" s="54">
        <f t="shared" si="9"/>
        <v>5</v>
      </c>
      <c r="K44" s="54">
        <f t="shared" si="10"/>
        <v>0</v>
      </c>
      <c r="L44" s="98">
        <f t="shared" si="11"/>
        <v>5</v>
      </c>
      <c r="M44" s="43">
        <f t="shared" si="26"/>
        <v>6</v>
      </c>
      <c r="N44" s="56"/>
      <c r="O44" s="56"/>
      <c r="P44" s="57">
        <f>N42*_den1</f>
        <v>0</v>
      </c>
      <c r="Q44" s="84"/>
      <c r="R44" s="85"/>
      <c r="S44" s="86"/>
      <c r="T44" s="123"/>
      <c r="U44" s="49">
        <f t="shared" si="23"/>
        <v>29</v>
      </c>
      <c r="V44" s="109">
        <f t="shared" ref="V44:AA44" si="28">IF(OR(U44=DAY(DATE(rok,$AF:$AF+1,0)),U44=0),IF(WEEKDAY(DATE(rok,$AF:$AF,1),2)=$8:$8,($AF44=$AF50)*($AF44=$AF45),0),U44+1)</f>
        <v>30</v>
      </c>
      <c r="W44" s="50">
        <f t="shared" si="28"/>
        <v>31</v>
      </c>
      <c r="X44" s="50">
        <f t="shared" si="28"/>
        <v>0</v>
      </c>
      <c r="Y44" s="50">
        <f t="shared" si="28"/>
        <v>0</v>
      </c>
      <c r="Z44" s="51">
        <f t="shared" si="28"/>
        <v>0</v>
      </c>
      <c r="AA44" s="52">
        <f t="shared" si="28"/>
        <v>0</v>
      </c>
      <c r="AB44" s="53">
        <f>IF(SUM(U44:AA44)&gt;=118,SIGN(U44)+MAX(AB41,AB42,AB43),1)</f>
        <v>1</v>
      </c>
      <c r="AC44" s="54">
        <f t="shared" si="18"/>
        <v>3</v>
      </c>
      <c r="AD44" s="54">
        <f t="shared" si="19"/>
        <v>0</v>
      </c>
      <c r="AE44" s="98">
        <f t="shared" si="20"/>
        <v>3</v>
      </c>
      <c r="AF44" s="43">
        <f t="shared" si="27"/>
        <v>12</v>
      </c>
      <c r="AG44" s="56"/>
      <c r="AH44" s="56"/>
      <c r="AI44" s="57">
        <f>AG42*_den1</f>
        <v>0</v>
      </c>
      <c r="AJ44" s="84"/>
      <c r="AK44" s="88"/>
    </row>
    <row r="45" spans="1:39" ht="12.9" customHeight="1" thickBot="1">
      <c r="A45" s="119"/>
      <c r="B45" s="89">
        <f t="shared" si="22"/>
        <v>30</v>
      </c>
      <c r="C45" s="65">
        <f t="shared" si="3"/>
        <v>0</v>
      </c>
      <c r="D45" s="65">
        <f t="shared" si="4"/>
        <v>0</v>
      </c>
      <c r="E45" s="65">
        <f t="shared" si="5"/>
        <v>0</v>
      </c>
      <c r="F45" s="65">
        <f t="shared" si="6"/>
        <v>0</v>
      </c>
      <c r="G45" s="90">
        <f t="shared" si="7"/>
        <v>0</v>
      </c>
      <c r="H45" s="91">
        <f t="shared" si="8"/>
        <v>0</v>
      </c>
      <c r="I45" s="69">
        <f t="shared" si="25"/>
        <v>27</v>
      </c>
      <c r="J45" s="70">
        <f t="shared" si="9"/>
        <v>1</v>
      </c>
      <c r="K45" s="70">
        <f t="shared" si="10"/>
        <v>0</v>
      </c>
      <c r="L45" s="99">
        <f t="shared" si="11"/>
        <v>1</v>
      </c>
      <c r="M45" s="71">
        <f t="shared" si="26"/>
        <v>6</v>
      </c>
      <c r="N45" s="72"/>
      <c r="O45" s="72"/>
      <c r="P45" s="73">
        <f>N43*_den1</f>
        <v>0</v>
      </c>
      <c r="Q45" s="92"/>
      <c r="R45" s="93"/>
      <c r="T45" s="124"/>
      <c r="U45" s="89">
        <f t="shared" si="23"/>
        <v>0</v>
      </c>
      <c r="V45" s="65">
        <f t="shared" ref="V45:AA45" si="29">IF(OR(U45=DAY(DATE(rok,$AF:$AF+1,0)),U45=0),IF(WEEKDAY(DATE(rok,$AF:$AF,1),2)=$8:$8,($AF45=$AF52)*($AF45=$AF50),0),U45+1)</f>
        <v>0</v>
      </c>
      <c r="W45" s="65">
        <f t="shared" si="29"/>
        <v>0</v>
      </c>
      <c r="X45" s="65">
        <f t="shared" si="29"/>
        <v>0</v>
      </c>
      <c r="Y45" s="65">
        <f t="shared" si="29"/>
        <v>0</v>
      </c>
      <c r="Z45" s="90">
        <f t="shared" si="29"/>
        <v>0</v>
      </c>
      <c r="AA45" s="91">
        <f t="shared" si="29"/>
        <v>0</v>
      </c>
      <c r="AB45" s="69">
        <f>IF(VALUE(U45)&gt;=30,1,)</f>
        <v>0</v>
      </c>
      <c r="AC45" s="70">
        <f t="shared" si="18"/>
        <v>0</v>
      </c>
      <c r="AD45" s="70">
        <f t="shared" si="19"/>
        <v>0</v>
      </c>
      <c r="AE45" s="99">
        <f t="shared" si="20"/>
        <v>0</v>
      </c>
      <c r="AF45" s="71">
        <f t="shared" si="27"/>
        <v>12</v>
      </c>
      <c r="AG45" s="72"/>
      <c r="AH45" s="72"/>
      <c r="AI45" s="73">
        <f>AG43*_den1</f>
        <v>0</v>
      </c>
      <c r="AJ45" s="92"/>
      <c r="AK45" s="93"/>
    </row>
    <row r="46" spans="1:39" ht="4.95" customHeight="1"/>
    <row r="47" spans="1:39" ht="4.95" customHeight="1">
      <c r="A47" s="20"/>
      <c r="B47" s="21"/>
      <c r="C47" s="31"/>
      <c r="D47" s="21"/>
      <c r="E47" s="21"/>
      <c r="F47" s="31"/>
      <c r="G47" s="31"/>
      <c r="H47" s="23"/>
      <c r="I47" s="24"/>
      <c r="J47" s="25"/>
      <c r="K47" s="32"/>
      <c r="L47" s="26"/>
      <c r="M47" s="27"/>
      <c r="N47" s="32"/>
      <c r="O47" s="32"/>
      <c r="P47" s="29"/>
      <c r="W47" s="21"/>
      <c r="X47" s="21"/>
      <c r="Y47" s="21"/>
      <c r="Z47" s="22"/>
      <c r="AA47" s="23"/>
      <c r="AB47" s="24"/>
      <c r="AC47" s="25"/>
      <c r="AD47" s="25"/>
      <c r="AE47" s="26"/>
      <c r="AF47" s="27"/>
      <c r="AG47" s="28"/>
      <c r="AH47" s="28"/>
      <c r="AI47" s="29"/>
    </row>
    <row r="48" spans="1:39" ht="18" customHeight="1">
      <c r="A48" s="30"/>
      <c r="B48" s="103"/>
      <c r="C48" s="103"/>
      <c r="D48" s="101"/>
      <c r="E48" s="101" t="s">
        <v>23</v>
      </c>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4"/>
      <c r="AG48" s="104"/>
      <c r="AH48" s="101"/>
      <c r="AI48" s="101"/>
      <c r="AJ48" s="101"/>
      <c r="AK48" s="101"/>
      <c r="AL48" s="35"/>
      <c r="AM48" s="35"/>
    </row>
    <row r="49" spans="1:37" ht="18" customHeight="1">
      <c r="B49" s="101"/>
      <c r="C49" s="101"/>
      <c r="D49" s="102"/>
      <c r="E49" s="102"/>
      <c r="F49" s="102"/>
      <c r="G49" s="102"/>
      <c r="H49" s="102"/>
      <c r="I49" s="102"/>
      <c r="J49" s="102"/>
      <c r="K49" s="102"/>
      <c r="L49" s="102"/>
      <c r="M49" s="102"/>
      <c r="N49" s="102"/>
      <c r="O49" s="102"/>
      <c r="P49" s="102"/>
      <c r="Q49" s="102"/>
      <c r="R49" s="102"/>
      <c r="S49" s="101"/>
      <c r="T49" s="101"/>
      <c r="U49" s="101"/>
      <c r="V49" s="101"/>
      <c r="W49" s="102"/>
      <c r="X49" s="102"/>
      <c r="Y49" s="102"/>
      <c r="Z49" s="102"/>
      <c r="AA49" s="102"/>
      <c r="AB49" s="102"/>
      <c r="AC49" s="101"/>
      <c r="AD49" s="101"/>
      <c r="AE49" s="101"/>
      <c r="AF49" s="101"/>
      <c r="AG49" s="101"/>
      <c r="AH49" s="101"/>
      <c r="AI49" s="101"/>
      <c r="AJ49" s="101"/>
      <c r="AK49" s="101"/>
    </row>
    <row r="50" spans="1:37" ht="18" customHeight="1">
      <c r="A50" s="30"/>
      <c r="B50" s="105"/>
      <c r="C50" s="105"/>
      <c r="D50" s="101"/>
      <c r="E50" s="101" t="s">
        <v>18</v>
      </c>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row>
    <row r="51" spans="1:37" ht="18" customHeight="1">
      <c r="A51" s="30"/>
      <c r="B51" s="104"/>
      <c r="C51" s="104"/>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2"/>
    </row>
    <row r="52" spans="1:37" ht="18" customHeight="1">
      <c r="B52" s="106"/>
      <c r="C52" s="106"/>
      <c r="D52" s="101"/>
      <c r="E52" s="101" t="s">
        <v>20</v>
      </c>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row>
    <row r="53" spans="1:37" ht="18" customHeight="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row>
    <row r="54" spans="1:37" ht="18" customHeight="1">
      <c r="B54" s="107"/>
      <c r="C54" s="107"/>
      <c r="D54" s="101"/>
      <c r="E54" s="101" t="s">
        <v>19</v>
      </c>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row>
    <row r="55" spans="1:37" ht="15" customHeight="1"/>
  </sheetData>
  <mergeCells count="22">
    <mergeCell ref="AK29:AK31"/>
    <mergeCell ref="T8:T9"/>
    <mergeCell ref="A22:A27"/>
    <mergeCell ref="A28:A33"/>
    <mergeCell ref="AG1:AK7"/>
    <mergeCell ref="E3:AF5"/>
    <mergeCell ref="A16:A21"/>
    <mergeCell ref="AK11:AK13"/>
    <mergeCell ref="T16:T21"/>
    <mergeCell ref="A2:D6"/>
    <mergeCell ref="E1:AF2"/>
    <mergeCell ref="A34:A39"/>
    <mergeCell ref="A8:A9"/>
    <mergeCell ref="A40:A45"/>
    <mergeCell ref="T10:T15"/>
    <mergeCell ref="T34:T39"/>
    <mergeCell ref="T40:T45"/>
    <mergeCell ref="R11:R13"/>
    <mergeCell ref="R29:R31"/>
    <mergeCell ref="A10:A15"/>
    <mergeCell ref="T22:T27"/>
    <mergeCell ref="T28:T33"/>
  </mergeCells>
  <phoneticPr fontId="23" type="noConversion"/>
  <conditionalFormatting sqref="B10:H45">
    <cfRule type="cellIs" dxfId="12" priority="120" stopIfTrue="1" operator="lessThan">
      <formula>1</formula>
    </cfRule>
    <cfRule type="expression" dxfId="11" priority="121" stopIfTrue="1">
      <formula>NOT(ISERROR(MATCH(DATE(rok,$M10,B10),svátky,0)))</formula>
    </cfRule>
    <cfRule type="expression" dxfId="10" priority="122" stopIfTrue="1">
      <formula>NOT(ISERROR(MATCH(DATE(rok,$M10,B10),významné,0)))</formula>
    </cfRule>
  </conditionalFormatting>
  <conditionalFormatting sqref="B47:H47">
    <cfRule type="cellIs" dxfId="9" priority="116" stopIfTrue="1" operator="lessThan">
      <formula>1</formula>
    </cfRule>
    <cfRule type="expression" dxfId="8" priority="117" stopIfTrue="1">
      <formula>NOT(ISERROR(MATCH(DATE(rok,$M47,B47),svátky,0)))</formula>
    </cfRule>
  </conditionalFormatting>
  <conditionalFormatting sqref="L10:L45 AE10:AE45 L47 AE47">
    <cfRule type="expression" dxfId="7" priority="115" stopIfTrue="1">
      <formula>L10=J10</formula>
    </cfRule>
  </conditionalFormatting>
  <conditionalFormatting sqref="P12 AI12 N13 AG13 P15 AI15 R16 AK16 P18 AI18 N19 Q19 AG19 AJ19 P21 R21 AI21 AK21 P24 AI24 N25 AG25 P27 AI27 P30 AI30 N31 AG31 P33 AI33 R34 AK34 P36 AI36 N37 Q37 AG37 AJ37 P39 R39 AI39 AK39 P42 AI42 N43 AG43 P45 AI45">
    <cfRule type="cellIs" dxfId="6" priority="113" stopIfTrue="1" operator="equal">
      <formula>N11</formula>
    </cfRule>
  </conditionalFormatting>
  <conditionalFormatting sqref="P47 AI47">
    <cfRule type="cellIs" dxfId="5" priority="114" stopIfTrue="1" operator="equal">
      <formula>P45</formula>
    </cfRule>
  </conditionalFormatting>
  <conditionalFormatting sqref="U10:AA45">
    <cfRule type="cellIs" dxfId="4" priority="123" stopIfTrue="1" operator="lessThan">
      <formula>1</formula>
    </cfRule>
    <cfRule type="expression" dxfId="3" priority="124" stopIfTrue="1">
      <formula>NOT(ISERROR(MATCH(DATE(rok,$AF10,U10),svátky,0)))</formula>
    </cfRule>
    <cfRule type="expression" dxfId="2" priority="125" stopIfTrue="1">
      <formula>NOT(ISERROR(MATCH(DATE(rok,$AF10,U10),významné,0)))</formula>
    </cfRule>
  </conditionalFormatting>
  <conditionalFormatting sqref="W47:AA47">
    <cfRule type="cellIs" dxfId="1" priority="118" stopIfTrue="1" operator="lessThan">
      <formula>1</formula>
    </cfRule>
    <cfRule type="expression" dxfId="0" priority="119" stopIfTrue="1">
      <formula>NOT(ISERROR(MATCH(DATE(rok,$AF47,W47),svátky,0)))</formula>
    </cfRule>
  </conditionalFormatting>
  <dataValidations count="1">
    <dataValidation type="list" allowBlank="1" showDropDown="1" showInputMessage="1" showErrorMessage="1" sqref="A2" xr:uid="{00000000-0002-0000-0000-000000000000}">
      <formula1>roky1</formula1>
    </dataValidation>
  </dataValidations>
  <printOptions horizontalCentered="1"/>
  <pageMargins left="0.39370078740157483" right="0.39370078740157483" top="0.39370078740157483" bottom="0.39370078740157483" header="0" footer="0"/>
  <pageSetup paperSize="9" scale="72" orientation="landscape" horizontalDpi="4294967292" r:id="rId1"/>
  <headerFooter alignWithMargins="0">
    <oddFooter>&amp;C&amp;14Požadavky na změnu nebo zrušení svozu zasílejte na e-mail: votice@compag.cz</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Spinner 2">
              <controlPr defaultSize="0" print="0" autoPict="0">
                <anchor moveWithCells="1" sizeWithCells="1">
                  <from>
                    <xdr:col>38</xdr:col>
                    <xdr:colOff>358140</xdr:colOff>
                    <xdr:row>3</xdr:row>
                    <xdr:rowOff>106680</xdr:rowOff>
                  </from>
                  <to>
                    <xdr:col>42</xdr:col>
                    <xdr:colOff>533400</xdr:colOff>
                    <xdr:row>11</xdr:row>
                    <xdr:rowOff>99060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2171BDB9E603B46B463B93980A52C51" ma:contentTypeVersion="3" ma:contentTypeDescription="Vytvoří nový dokument" ma:contentTypeScope="" ma:versionID="4f84837f7c0aa676f01adbc2a55d0953">
  <xsd:schema xmlns:xsd="http://www.w3.org/2001/XMLSchema" xmlns:xs="http://www.w3.org/2001/XMLSchema" xmlns:p="http://schemas.microsoft.com/office/2006/metadata/properties" xmlns:ns3="a6881ee8-cc09-4e5c-aeb1-7072ad8eb861" targetNamespace="http://schemas.microsoft.com/office/2006/metadata/properties" ma:root="true" ma:fieldsID="a21b2f95cc99574b11f33d2c91689d37" ns3:_="">
    <xsd:import namespace="a6881ee8-cc09-4e5c-aeb1-7072ad8eb861"/>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881ee8-cc09-4e5c-aeb1-7072ad8eb8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o n h u V x w K J M O k A A A A 9 g A A A B I A H A B D b 2 5 m a W c v U G F j a 2 F n Z S 5 4 b W w g o h g A K K A U A A A A A A A A A A A A A A A A A A A A A A A A A A A A h Y + 9 D o I w G E V f h X T v D 9 X B k I 8 y s E p i Y m K M W 1 M q N E I x t F j e z c F H 8 h X E K O r m e M 8 9 w 7 3 3 6 w 2 y s W 2 i i + 6 d 6 W y K Y s J Q p K 3 q S m O r F A 3 + i F c o E 7 C R 6 i Q r H U 2 y d c n o y h T V 3 p 8 T S k M I J C x I 1 1 e U M x b T f b H e q l q 3 E n 1 k 8 1 / G x j o v r d J I w O 4 1 R n A S c 0 7 4 k h M G d I Z Q G P s V + L T 3 2 f 5 A y I f G D 7 0 W y u H 8 A H S O Q N 8 f x A N Q S w M E F A A C A A g A o n h 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J 4 b l c o i k e 4 D g A A A B E A A A A T A B w A R m 9 y b X V s Y X M v U 2 V j d G l v b j E u b S C i G A A o o B Q A A A A A A A A A A A A A A A A A A A A A A A A A A A A r T k 0 u y c z P U w i G 0 I b W A F B L A Q I t A B Q A A g A I A K J 4 b l c c C i T D p A A A A P Y A A A A S A A A A A A A A A A A A A A A A A A A A A A B D b 2 5 m a W c v U G F j a 2 F n Z S 5 4 b W x Q S w E C L Q A U A A I A C A C i e G 5 X D 8 r p q 6 Q A A A D p A A A A E w A A A A A A A A A A A A A A A A D w A A A A W 0 N v b n R l b n R f V H l w Z X N d L n h t b F B L A Q I t A B Q A A g A I A K J 4 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9 J z K P j 8 Z W S 4 R i f E t 9 c D d Z A A A A A A I A A A A A A B B m A A A A A Q A A I A A A A N k 1 3 g H q B o Y l I v V 0 y v 2 s 3 O A f O N c 1 q q f + D d 4 9 E U 7 z 5 h 2 O A A A A A A 6 A A A A A A g A A I A A A A M D f A c u 5 9 z v V A e T k N I P u K a q 4 t s O 9 Y k F i 8 d o m y 6 p l 1 P n i U A A A A H 5 0 o 9 u p p 4 0 M M y T j D Z x V A Q m 3 z I e o H + l p P i 4 Y y x 5 x 1 j O F K y R h F 4 + X g h g C P Q N Z t 8 N Y 8 o / q r n H 2 n G 8 Y K 8 o I o F U f 0 t 6 + m w I p g 3 g w W c u a t B G C L J R p Q A A A A M o t Q e J s B n t c m O t e C n Y y u O b x L w 3 6 W L d D 1 T 6 k O r z P 6 3 U F Y S j l u s l v k v 0 W C M e 4 V B s 6 Z J o / a 6 H w b f 7 4 u w J o V i 3 S L Y M = < / D a t a M a s h u p > 
</file>

<file path=customXml/itemProps1.xml><?xml version="1.0" encoding="utf-8"?>
<ds:datastoreItem xmlns:ds="http://schemas.openxmlformats.org/officeDocument/2006/customXml" ds:itemID="{9315AA1D-06C8-48A9-BEFA-472726F03202}">
  <ds:schemaRefs>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a6881ee8-cc09-4e5c-aeb1-7072ad8eb861"/>
    <ds:schemaRef ds:uri="http://purl.org/dc/terms/"/>
  </ds:schemaRefs>
</ds:datastoreItem>
</file>

<file path=customXml/itemProps2.xml><?xml version="1.0" encoding="utf-8"?>
<ds:datastoreItem xmlns:ds="http://schemas.openxmlformats.org/officeDocument/2006/customXml" ds:itemID="{EBCF348C-6A13-456D-B31F-3CBFC469FE00}">
  <ds:schemaRefs>
    <ds:schemaRef ds:uri="http://schemas.microsoft.com/sharepoint/v3/contenttype/forms"/>
  </ds:schemaRefs>
</ds:datastoreItem>
</file>

<file path=customXml/itemProps3.xml><?xml version="1.0" encoding="utf-8"?>
<ds:datastoreItem xmlns:ds="http://schemas.openxmlformats.org/officeDocument/2006/customXml" ds:itemID="{41139B95-E9A2-40E6-9D8A-4125746E9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881ee8-cc09-4e5c-aeb1-7072ad8eb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EFAD14-73D6-4DE8-A06C-E9DC628078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4</vt:i4>
      </vt:variant>
    </vt:vector>
  </HeadingPairs>
  <TitlesOfParts>
    <vt:vector size="5" baseType="lpstr">
      <vt:lpstr>Kalendář</vt:lpstr>
      <vt:lpstr>_den1</vt:lpstr>
      <vt:lpstr>_den2</vt:lpstr>
      <vt:lpstr>Kalendář!Oblast_tisku</vt:lpstr>
      <vt:lpstr>rok</vt:lpstr>
    </vt:vector>
  </TitlesOfParts>
  <Company>AŽD Praha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tosek</dc:creator>
  <cp:lastModifiedBy>Rataj Michal</cp:lastModifiedBy>
  <cp:lastPrinted>2024-11-27T08:10:39Z</cp:lastPrinted>
  <dcterms:created xsi:type="dcterms:W3CDTF">2010-12-16T06:21:29Z</dcterms:created>
  <dcterms:modified xsi:type="dcterms:W3CDTF">2025-04-03T06:06:21Z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0x010100A2171BDB9E603B46B463B93980A52C51</vt:lpwstr>
  </property>
</Properties>
</file>